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anja\OneDrive\Desktop\"/>
    </mc:Choice>
  </mc:AlternateContent>
  <xr:revisionPtr revIDLastSave="0" documentId="13_ncr:1_{E235C99F-9E5C-4D97-8984-3BF4110ACCCF}"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81" i="9" l="1"/>
  <c r="L1478" i="9"/>
  <c r="J1478" i="9"/>
  <c r="F348" i="9"/>
  <c r="F347" i="9"/>
  <c r="G346" i="9"/>
  <c r="F346" i="9"/>
  <c r="E346" i="9"/>
  <c r="B346" i="9"/>
  <c r="F345" i="9"/>
  <c r="E345" i="9"/>
  <c r="G344" i="9"/>
  <c r="F344" i="9"/>
  <c r="E344" i="9"/>
  <c r="B344" i="9"/>
  <c r="G343" i="9"/>
  <c r="F343" i="9"/>
  <c r="E343" i="9"/>
  <c r="B343" i="9"/>
  <c r="F342" i="9"/>
  <c r="E342" i="9"/>
  <c r="M341" i="9"/>
  <c r="F341" i="9" s="1"/>
  <c r="B341" i="9" s="1"/>
  <c r="L341" i="9"/>
  <c r="E341" i="9"/>
  <c r="H340" i="9"/>
  <c r="G340" i="9"/>
  <c r="F340" i="9"/>
  <c r="E340" i="9"/>
  <c r="B340" i="9" s="1"/>
  <c r="G339" i="9"/>
  <c r="F339" i="9"/>
  <c r="G338" i="9"/>
  <c r="F338" i="9"/>
  <c r="G337"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E320" i="9" s="1"/>
  <c r="B320" i="9" s="1"/>
  <c r="F320" i="9"/>
  <c r="H319" i="9"/>
  <c r="G319" i="9"/>
  <c r="F319" i="9"/>
  <c r="E319" i="9"/>
  <c r="B319" i="9" s="1"/>
  <c r="H318" i="9"/>
  <c r="E318" i="9" s="1"/>
  <c r="B318" i="9" s="1"/>
  <c r="G318" i="9"/>
  <c r="F318" i="9"/>
  <c r="H317" i="9"/>
  <c r="E317" i="9" s="1"/>
  <c r="B317" i="9" s="1"/>
  <c r="G317" i="9"/>
  <c r="F317" i="9"/>
  <c r="H316" i="9"/>
  <c r="E316" i="9" s="1"/>
  <c r="B316" i="9" s="1"/>
  <c r="G316" i="9"/>
  <c r="F316" i="9"/>
  <c r="H315" i="9"/>
  <c r="E315" i="9" s="1"/>
  <c r="B315" i="9" s="1"/>
  <c r="G315" i="9"/>
  <c r="F315" i="9"/>
  <c r="H314" i="9"/>
  <c r="G314" i="9"/>
  <c r="F314" i="9"/>
  <c r="E314" i="9"/>
  <c r="B314" i="9"/>
  <c r="H313" i="9"/>
  <c r="G313" i="9"/>
  <c r="F313" i="9"/>
  <c r="E313" i="9"/>
  <c r="B313" i="9"/>
  <c r="H312" i="9"/>
  <c r="G312" i="9"/>
  <c r="F312" i="9"/>
  <c r="H311" i="9"/>
  <c r="G311" i="9"/>
  <c r="F311" i="9"/>
  <c r="F310" i="9"/>
  <c r="F309" i="9"/>
  <c r="F308" i="9"/>
  <c r="H307" i="9"/>
  <c r="G307" i="9"/>
  <c r="F307" i="9"/>
  <c r="F306" i="9"/>
  <c r="H305" i="9"/>
  <c r="G305" i="9"/>
  <c r="F305" i="9"/>
  <c r="E305" i="9"/>
  <c r="B305" i="9"/>
  <c r="H304" i="9"/>
  <c r="G304" i="9"/>
  <c r="F304" i="9"/>
  <c r="E304" i="9"/>
  <c r="B304" i="9"/>
  <c r="H303" i="9"/>
  <c r="G303" i="9"/>
  <c r="F303" i="9"/>
  <c r="E303" i="9"/>
  <c r="B303" i="9" s="1"/>
  <c r="F302" i="9"/>
  <c r="F301" i="9"/>
  <c r="F300" i="9"/>
  <c r="F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G224" i="9"/>
  <c r="E224" i="9" s="1"/>
  <c r="B224" i="9" s="1"/>
  <c r="F224" i="9"/>
  <c r="F223" i="9"/>
  <c r="F222" i="9"/>
  <c r="F221" i="9"/>
  <c r="F220" i="9"/>
  <c r="G219" i="9"/>
  <c r="E219" i="9" s="1"/>
  <c r="B219" i="9" s="1"/>
  <c r="F219" i="9"/>
  <c r="F218" i="9"/>
  <c r="F217" i="9"/>
  <c r="F216" i="9"/>
  <c r="F215" i="9"/>
  <c r="G214" i="9"/>
  <c r="E214" i="9" s="1"/>
  <c r="B214" i="9" s="1"/>
  <c r="F214" i="9"/>
  <c r="F213" i="9"/>
  <c r="F212" i="9"/>
  <c r="F211" i="9"/>
  <c r="F210" i="9"/>
  <c r="G209" i="9"/>
  <c r="E209" i="9" s="1"/>
  <c r="B209" i="9" s="1"/>
  <c r="F209" i="9"/>
  <c r="F208" i="9"/>
  <c r="F206" i="9"/>
  <c r="F205" i="9"/>
  <c r="G204" i="9"/>
  <c r="E204" i="9" s="1"/>
  <c r="B204" i="9" s="1"/>
  <c r="F204" i="9"/>
  <c r="F203" i="9"/>
  <c r="F202" i="9"/>
  <c r="F201" i="9"/>
  <c r="F200" i="9"/>
  <c r="G199" i="9"/>
  <c r="E199" i="9" s="1"/>
  <c r="B199" i="9" s="1"/>
  <c r="F199" i="9"/>
  <c r="F198" i="9"/>
  <c r="F197" i="9"/>
  <c r="F196" i="9"/>
  <c r="F195" i="9"/>
  <c r="G194" i="9"/>
  <c r="E194" i="9" s="1"/>
  <c r="B194" i="9" s="1"/>
  <c r="F194" i="9"/>
  <c r="F193" i="9"/>
  <c r="F192" i="9"/>
  <c r="F191" i="9"/>
  <c r="F190" i="9"/>
  <c r="G189" i="9"/>
  <c r="E189" i="9" s="1"/>
  <c r="B189" i="9" s="1"/>
  <c r="F189" i="9"/>
  <c r="F188" i="9"/>
  <c r="F187" i="9"/>
  <c r="F186" i="9"/>
  <c r="F185" i="9"/>
  <c r="G184" i="9"/>
  <c r="E184" i="9" s="1"/>
  <c r="B184" i="9" s="1"/>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E20" i="9" s="1"/>
  <c r="B20" i="9" s="1"/>
  <c r="G20" i="9"/>
  <c r="F4" i="9"/>
  <c r="O3" i="9"/>
  <c r="N3" i="9"/>
  <c r="L3" i="9"/>
  <c r="J3" i="9"/>
  <c r="I3" i="9"/>
  <c r="G203" i="9" s="1"/>
  <c r="E203" i="9" s="1"/>
  <c r="B203" i="9" s="1"/>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D141" i="6"/>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F118" i="6"/>
  <c r="E118" i="6"/>
  <c r="D1514" i="1" s="1"/>
  <c r="D118" i="6"/>
  <c r="F117" i="6"/>
  <c r="F116" i="6"/>
  <c r="E115" i="6"/>
  <c r="F115" i="6" s="1"/>
  <c r="D115" i="6"/>
  <c r="E114" i="6"/>
  <c r="D1510" i="1" s="1"/>
  <c r="D114" i="6"/>
  <c r="F113" i="6"/>
  <c r="F112" i="6"/>
  <c r="F111" i="6"/>
  <c r="F110" i="6"/>
  <c r="F109" i="6"/>
  <c r="F108" i="6"/>
  <c r="E107" i="6"/>
  <c r="F107" i="6" s="1"/>
  <c r="D107" i="6"/>
  <c r="F106" i="6"/>
  <c r="F105" i="6"/>
  <c r="F104" i="6"/>
  <c r="F103" i="6"/>
  <c r="F102" i="6"/>
  <c r="F101" i="6"/>
  <c r="F100" i="6"/>
  <c r="F99" i="6"/>
  <c r="E99" i="6"/>
  <c r="D1495" i="1" s="1"/>
  <c r="D99" i="6"/>
  <c r="F98" i="6"/>
  <c r="F97" i="6"/>
  <c r="F96" i="6"/>
  <c r="F95" i="6"/>
  <c r="F94" i="6"/>
  <c r="E94" i="6"/>
  <c r="D94" i="6"/>
  <c r="F93" i="6"/>
  <c r="F92" i="6"/>
  <c r="F91" i="6"/>
  <c r="F90" i="6"/>
  <c r="E90" i="6"/>
  <c r="D90"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1462" i="1" s="1"/>
  <c r="G1462" i="1" s="1"/>
  <c r="D66" i="6"/>
  <c r="F65" i="6"/>
  <c r="F64" i="6"/>
  <c r="F63" i="6"/>
  <c r="F62" i="6"/>
  <c r="F61" i="6"/>
  <c r="E61" i="6"/>
  <c r="D61" i="6"/>
  <c r="F60" i="6"/>
  <c r="F59" i="6"/>
  <c r="F58" i="6"/>
  <c r="F57" i="6"/>
  <c r="F56" i="6"/>
  <c r="F55" i="6"/>
  <c r="E54" i="6"/>
  <c r="D1450" i="1" s="1"/>
  <c r="D54" i="6"/>
  <c r="F53" i="6"/>
  <c r="F52" i="6"/>
  <c r="F51" i="6"/>
  <c r="F50" i="6"/>
  <c r="E50" i="6"/>
  <c r="D50" i="6"/>
  <c r="F49" i="6"/>
  <c r="F48" i="6"/>
  <c r="F47" i="6"/>
  <c r="F46" i="6"/>
  <c r="F45" i="6"/>
  <c r="F44" i="6"/>
  <c r="F43" i="6"/>
  <c r="E43" i="6"/>
  <c r="D1439" i="1" s="1"/>
  <c r="D43" i="6"/>
  <c r="F42" i="6"/>
  <c r="F41" i="6"/>
  <c r="F40" i="6"/>
  <c r="E39" i="6"/>
  <c r="D39" i="6"/>
  <c r="F38" i="6"/>
  <c r="F37" i="6"/>
  <c r="F36" i="6"/>
  <c r="E36" i="6"/>
  <c r="D36" i="6"/>
  <c r="D35" i="6"/>
  <c r="F34" i="6"/>
  <c r="F33" i="6"/>
  <c r="F32" i="6"/>
  <c r="F31" i="6"/>
  <c r="F30" i="6"/>
  <c r="F29" i="6"/>
  <c r="E28" i="6"/>
  <c r="F28" i="6" s="1"/>
  <c r="D28" i="6"/>
  <c r="F27" i="6"/>
  <c r="F26" i="6"/>
  <c r="F25" i="6"/>
  <c r="F24" i="6"/>
  <c r="F23" i="6"/>
  <c r="E22" i="6"/>
  <c r="F22" i="6" s="1"/>
  <c r="D22" i="6"/>
  <c r="F21" i="6"/>
  <c r="F20" i="6"/>
  <c r="F19" i="6"/>
  <c r="F18" i="6"/>
  <c r="F17" i="6"/>
  <c r="F16" i="6"/>
  <c r="F15" i="6"/>
  <c r="F14" i="6"/>
  <c r="E13" i="6"/>
  <c r="F13" i="6" s="1"/>
  <c r="D13" i="6"/>
  <c r="F12" i="6"/>
  <c r="F11" i="6"/>
  <c r="F10"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H1278" i="1" s="1"/>
  <c r="D274" i="5"/>
  <c r="F273" i="5"/>
  <c r="F272" i="5"/>
  <c r="F271" i="5"/>
  <c r="F270" i="5"/>
  <c r="F269" i="5"/>
  <c r="F268" i="5"/>
  <c r="F267" i="5"/>
  <c r="F266" i="5"/>
  <c r="F265" i="5"/>
  <c r="F264" i="5"/>
  <c r="E264" i="5"/>
  <c r="D1268" i="1" s="1"/>
  <c r="H1268" i="1" s="1"/>
  <c r="D264" i="5"/>
  <c r="F263" i="5"/>
  <c r="F262" i="5"/>
  <c r="F261" i="5"/>
  <c r="E260" i="5"/>
  <c r="F260" i="5" s="1"/>
  <c r="D260" i="5"/>
  <c r="F259" i="5"/>
  <c r="F258" i="5"/>
  <c r="F257" i="5"/>
  <c r="E256" i="5"/>
  <c r="D256" i="5"/>
  <c r="D255" i="5"/>
  <c r="F254" i="5"/>
  <c r="F253" i="5"/>
  <c r="F252" i="5"/>
  <c r="E252" i="5"/>
  <c r="D252" i="5"/>
  <c r="D251" i="5"/>
  <c r="H25" i="3" s="1"/>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D219" i="5"/>
  <c r="F218" i="5"/>
  <c r="F217" i="5"/>
  <c r="F216" i="5"/>
  <c r="F215" i="5"/>
  <c r="F214" i="5"/>
  <c r="F213" i="5"/>
  <c r="F212" i="5"/>
  <c r="F211" i="5"/>
  <c r="E211" i="5"/>
  <c r="D1215" i="1" s="1"/>
  <c r="H1215" i="1" s="1"/>
  <c r="D211" i="5"/>
  <c r="F210" i="5"/>
  <c r="F209" i="5"/>
  <c r="F208" i="5"/>
  <c r="F207" i="5"/>
  <c r="F206" i="5"/>
  <c r="F205" i="5"/>
  <c r="F204" i="5"/>
  <c r="E204" i="5"/>
  <c r="D1208" i="1" s="1"/>
  <c r="G1208" i="1" s="1"/>
  <c r="D204" i="5"/>
  <c r="F203" i="5"/>
  <c r="D203" i="5"/>
  <c r="F202" i="5"/>
  <c r="F201" i="5"/>
  <c r="F200" i="5"/>
  <c r="F199" i="5"/>
  <c r="F198" i="5"/>
  <c r="E197" i="5"/>
  <c r="H337" i="9" s="1"/>
  <c r="D197" i="5"/>
  <c r="F197" i="5" s="1"/>
  <c r="F196" i="5"/>
  <c r="F195" i="5"/>
  <c r="F194" i="5"/>
  <c r="F193" i="5"/>
  <c r="F192" i="5"/>
  <c r="F191" i="5"/>
  <c r="F190" i="5"/>
  <c r="F189" i="5"/>
  <c r="F188" i="5"/>
  <c r="F187" i="5"/>
  <c r="E186" i="5"/>
  <c r="D1190" i="1" s="1"/>
  <c r="D186" i="5"/>
  <c r="D178" i="5" s="1"/>
  <c r="F185" i="5"/>
  <c r="F184" i="5"/>
  <c r="F183" i="5"/>
  <c r="F182" i="5"/>
  <c r="E181" i="5"/>
  <c r="F181"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E70" i="5" s="1"/>
  <c r="D71"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H31" i="3"/>
  <c r="G31" i="3"/>
  <c r="B31" i="3"/>
  <c r="H30" i="3"/>
  <c r="G30" i="3"/>
  <c r="B30" i="3"/>
  <c r="I29" i="3"/>
  <c r="H29" i="3"/>
  <c r="G29" i="3"/>
  <c r="B29" i="3"/>
  <c r="H28" i="3"/>
  <c r="G28" i="3"/>
  <c r="B28" i="3"/>
  <c r="H27" i="3"/>
  <c r="G27" i="3"/>
  <c r="B27" i="3"/>
  <c r="G25" i="3"/>
  <c r="B25" i="3"/>
  <c r="G24" i="3"/>
  <c r="B24" i="3"/>
  <c r="H23" i="3"/>
  <c r="G23" i="3"/>
  <c r="B23" i="3"/>
  <c r="H22" i="3"/>
  <c r="G22" i="3"/>
  <c r="B22" i="3"/>
  <c r="I20" i="3"/>
  <c r="H20" i="3"/>
  <c r="G20" i="3"/>
  <c r="B20" i="3"/>
  <c r="I19" i="3"/>
  <c r="H19" i="3"/>
  <c r="G19" i="3"/>
  <c r="B19" i="3"/>
  <c r="I18" i="3"/>
  <c r="H18" i="3"/>
  <c r="G18" i="3"/>
  <c r="B18" i="3"/>
  <c r="I17" i="3"/>
  <c r="H17" i="3"/>
  <c r="G17" i="3"/>
  <c r="B17" i="3"/>
  <c r="I11" i="3"/>
  <c r="H11" i="3"/>
  <c r="I10" i="3"/>
  <c r="H10" i="3"/>
  <c r="H10" i="3" a="1"/>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C1537" i="1"/>
  <c r="D1536" i="1"/>
  <c r="H1536" i="1" s="1"/>
  <c r="C1536" i="1"/>
  <c r="D1535" i="1"/>
  <c r="G1535" i="1" s="1"/>
  <c r="C1535" i="1"/>
  <c r="H1534" i="1"/>
  <c r="G1534" i="1"/>
  <c r="D1534" i="1"/>
  <c r="C1534" i="1"/>
  <c r="D1533" i="1"/>
  <c r="G1533" i="1" s="1"/>
  <c r="C1533" i="1"/>
  <c r="H1532" i="1"/>
  <c r="D1532" i="1"/>
  <c r="G1532" i="1" s="1"/>
  <c r="C1532" i="1"/>
  <c r="D1531" i="1"/>
  <c r="H1531" i="1" s="1"/>
  <c r="C1531" i="1"/>
  <c r="D1530" i="1"/>
  <c r="H1530" i="1" s="1"/>
  <c r="C1530" i="1"/>
  <c r="H1529" i="1"/>
  <c r="G1529" i="1"/>
  <c r="D1529" i="1"/>
  <c r="C1529" i="1"/>
  <c r="D1528" i="1"/>
  <c r="H1528" i="1" s="1"/>
  <c r="C1528" i="1"/>
  <c r="D1527" i="1"/>
  <c r="H1527" i="1" s="1"/>
  <c r="C1527" i="1"/>
  <c r="C1526" i="1"/>
  <c r="C1525" i="1"/>
  <c r="D1524" i="1"/>
  <c r="H1524" i="1" s="1"/>
  <c r="C1524" i="1"/>
  <c r="H1523" i="1"/>
  <c r="D1523" i="1"/>
  <c r="G1523" i="1" s="1"/>
  <c r="C1523" i="1"/>
  <c r="D1522" i="1"/>
  <c r="H1522" i="1" s="1"/>
  <c r="C1522" i="1"/>
  <c r="D1521" i="1"/>
  <c r="H1521" i="1" s="1"/>
  <c r="C1521" i="1"/>
  <c r="D1520" i="1"/>
  <c r="G1520" i="1" s="1"/>
  <c r="C1520" i="1"/>
  <c r="H1519" i="1"/>
  <c r="D1519" i="1"/>
  <c r="G1519" i="1" s="1"/>
  <c r="C1519" i="1"/>
  <c r="D1518" i="1"/>
  <c r="H1518" i="1" s="1"/>
  <c r="C1518" i="1"/>
  <c r="H1517" i="1"/>
  <c r="G1517" i="1"/>
  <c r="D1517" i="1"/>
  <c r="C1517" i="1"/>
  <c r="D1516" i="1"/>
  <c r="G1516" i="1" s="1"/>
  <c r="C1516" i="1"/>
  <c r="D1515" i="1"/>
  <c r="H1515" i="1" s="1"/>
  <c r="C1515" i="1"/>
  <c r="C1514" i="1"/>
  <c r="H1513" i="1"/>
  <c r="G1513" i="1"/>
  <c r="D1513" i="1"/>
  <c r="C1513" i="1"/>
  <c r="D1512" i="1"/>
  <c r="G1512" i="1" s="1"/>
  <c r="C1512" i="1"/>
  <c r="C1511" i="1"/>
  <c r="C1510" i="1"/>
  <c r="D1509" i="1"/>
  <c r="H1509" i="1" s="1"/>
  <c r="C1509" i="1"/>
  <c r="H1508" i="1"/>
  <c r="D1508" i="1"/>
  <c r="G1508" i="1" s="1"/>
  <c r="C1508" i="1"/>
  <c r="D1507" i="1"/>
  <c r="G1507" i="1" s="1"/>
  <c r="C1507" i="1"/>
  <c r="D1506" i="1"/>
  <c r="H1506" i="1" s="1"/>
  <c r="C1506" i="1"/>
  <c r="H1505" i="1"/>
  <c r="G1505" i="1"/>
  <c r="D1505" i="1"/>
  <c r="C1505" i="1"/>
  <c r="H1504" i="1"/>
  <c r="G1504" i="1"/>
  <c r="D1504" i="1"/>
  <c r="C1504" i="1"/>
  <c r="C1503" i="1"/>
  <c r="D1502" i="1"/>
  <c r="H1502" i="1" s="1"/>
  <c r="C1502" i="1"/>
  <c r="D1501" i="1"/>
  <c r="G1501" i="1" s="1"/>
  <c r="C1501" i="1"/>
  <c r="D1500" i="1"/>
  <c r="H1500" i="1" s="1"/>
  <c r="C1500" i="1"/>
  <c r="G1499" i="1"/>
  <c r="D1499" i="1"/>
  <c r="H1499" i="1" s="1"/>
  <c r="C1499" i="1"/>
  <c r="H1498" i="1"/>
  <c r="G1498" i="1"/>
  <c r="D1498" i="1"/>
  <c r="C1498" i="1"/>
  <c r="D1497" i="1"/>
  <c r="H1497" i="1" s="1"/>
  <c r="C1497" i="1"/>
  <c r="D1496" i="1"/>
  <c r="H1496" i="1" s="1"/>
  <c r="C1496" i="1"/>
  <c r="C1495" i="1"/>
  <c r="D1494" i="1"/>
  <c r="H1494" i="1" s="1"/>
  <c r="C1494" i="1"/>
  <c r="D1493" i="1"/>
  <c r="H1493" i="1" s="1"/>
  <c r="C1493" i="1"/>
  <c r="H1492" i="1"/>
  <c r="D1492" i="1"/>
  <c r="G1492" i="1" s="1"/>
  <c r="C1492" i="1"/>
  <c r="D1491" i="1"/>
  <c r="H1491" i="1" s="1"/>
  <c r="C1491" i="1"/>
  <c r="D1490" i="1"/>
  <c r="H1490" i="1" s="1"/>
  <c r="C1490" i="1"/>
  <c r="H1489" i="1"/>
  <c r="D1489" i="1"/>
  <c r="G1489" i="1" s="1"/>
  <c r="C1489" i="1"/>
  <c r="D1488" i="1"/>
  <c r="H1488" i="1" s="1"/>
  <c r="C1488" i="1"/>
  <c r="H1487" i="1"/>
  <c r="D1487" i="1"/>
  <c r="G1487" i="1" s="1"/>
  <c r="C1487" i="1"/>
  <c r="D1486" i="1"/>
  <c r="H1486" i="1" s="1"/>
  <c r="C1486" i="1"/>
  <c r="C1485" i="1"/>
  <c r="D1484" i="1"/>
  <c r="H1484" i="1" s="1"/>
  <c r="C1484" i="1"/>
  <c r="D1483" i="1"/>
  <c r="H1483" i="1" s="1"/>
  <c r="C1483" i="1"/>
  <c r="D1482" i="1"/>
  <c r="G1482" i="1" s="1"/>
  <c r="C1482" i="1"/>
  <c r="H1481" i="1"/>
  <c r="G1481" i="1"/>
  <c r="D1481" i="1"/>
  <c r="C1481" i="1"/>
  <c r="H1480" i="1"/>
  <c r="G1480" i="1"/>
  <c r="D1480" i="1"/>
  <c r="C1480" i="1"/>
  <c r="H1479" i="1"/>
  <c r="D1479" i="1"/>
  <c r="G1479" i="1" s="1"/>
  <c r="C1479" i="1"/>
  <c r="D1478" i="1"/>
  <c r="H1478" i="1" s="1"/>
  <c r="C1478" i="1"/>
  <c r="H1477" i="1"/>
  <c r="D1477" i="1"/>
  <c r="G1477" i="1" s="1"/>
  <c r="C1477" i="1"/>
  <c r="H1476" i="1"/>
  <c r="G1476" i="1"/>
  <c r="D1476" i="1"/>
  <c r="C1476" i="1"/>
  <c r="D1475" i="1"/>
  <c r="H1475" i="1" s="1"/>
  <c r="C1475" i="1"/>
  <c r="D1474" i="1"/>
  <c r="H1474" i="1" s="1"/>
  <c r="C1474" i="1"/>
  <c r="D1473" i="1"/>
  <c r="H1473" i="1" s="1"/>
  <c r="C1473" i="1"/>
  <c r="D1472" i="1"/>
  <c r="H1472" i="1" s="1"/>
  <c r="C1472" i="1"/>
  <c r="C1471" i="1"/>
  <c r="H1470" i="1"/>
  <c r="G1470" i="1"/>
  <c r="D1470" i="1"/>
  <c r="C1470" i="1"/>
  <c r="D1469" i="1"/>
  <c r="H1469" i="1" s="1"/>
  <c r="C1469" i="1"/>
  <c r="D1468" i="1"/>
  <c r="H1468" i="1" s="1"/>
  <c r="C1468" i="1"/>
  <c r="H1467" i="1"/>
  <c r="D1467" i="1"/>
  <c r="G1467" i="1" s="1"/>
  <c r="C1467" i="1"/>
  <c r="H1466" i="1"/>
  <c r="D1466" i="1"/>
  <c r="G1466" i="1" s="1"/>
  <c r="C1466" i="1"/>
  <c r="H1465" i="1"/>
  <c r="G1465" i="1"/>
  <c r="D1465" i="1"/>
  <c r="C1465" i="1"/>
  <c r="D1464" i="1"/>
  <c r="H1464" i="1" s="1"/>
  <c r="C1464" i="1"/>
  <c r="D1463" i="1"/>
  <c r="H1463" i="1" s="1"/>
  <c r="C1463" i="1"/>
  <c r="C1462" i="1"/>
  <c r="H1461" i="1"/>
  <c r="G1461" i="1"/>
  <c r="D1461" i="1"/>
  <c r="C1461" i="1"/>
  <c r="D1460" i="1"/>
  <c r="H1460" i="1" s="1"/>
  <c r="C1460" i="1"/>
  <c r="D1459" i="1"/>
  <c r="H1459" i="1" s="1"/>
  <c r="C1459" i="1"/>
  <c r="H1458" i="1"/>
  <c r="D1458" i="1"/>
  <c r="G1458" i="1" s="1"/>
  <c r="C1458" i="1"/>
  <c r="D1457" i="1"/>
  <c r="H1457" i="1" s="1"/>
  <c r="C1457" i="1"/>
  <c r="H1456" i="1"/>
  <c r="G1456" i="1"/>
  <c r="D1456" i="1"/>
  <c r="C1456" i="1"/>
  <c r="H1455" i="1"/>
  <c r="G1455" i="1"/>
  <c r="D1455" i="1"/>
  <c r="C1455" i="1"/>
  <c r="D1454" i="1"/>
  <c r="H1454" i="1" s="1"/>
  <c r="C1454" i="1"/>
  <c r="D1453" i="1"/>
  <c r="H1453" i="1" s="1"/>
  <c r="C1453" i="1"/>
  <c r="D1452" i="1"/>
  <c r="G1452" i="1" s="1"/>
  <c r="C1452" i="1"/>
  <c r="H1451" i="1"/>
  <c r="D1451" i="1"/>
  <c r="G1451" i="1" s="1"/>
  <c r="C1451" i="1"/>
  <c r="C1450" i="1"/>
  <c r="G1449" i="1"/>
  <c r="D1449" i="1"/>
  <c r="H1449" i="1" s="1"/>
  <c r="C1449" i="1"/>
  <c r="D1448" i="1"/>
  <c r="G1448" i="1" s="1"/>
  <c r="C1448" i="1"/>
  <c r="D1447" i="1"/>
  <c r="H1447" i="1" s="1"/>
  <c r="C1447" i="1"/>
  <c r="D1446" i="1"/>
  <c r="G1446" i="1" s="1"/>
  <c r="C1446" i="1"/>
  <c r="H1445" i="1"/>
  <c r="D1445" i="1"/>
  <c r="G1445" i="1" s="1"/>
  <c r="C1445" i="1"/>
  <c r="G1444" i="1"/>
  <c r="D1444" i="1"/>
  <c r="H1444" i="1" s="1"/>
  <c r="C1444" i="1"/>
  <c r="D1443" i="1"/>
  <c r="H1443" i="1" s="1"/>
  <c r="C1443" i="1"/>
  <c r="D1442" i="1"/>
  <c r="G1442" i="1" s="1"/>
  <c r="C1442" i="1"/>
  <c r="H1441" i="1"/>
  <c r="D1441" i="1"/>
  <c r="G1441" i="1" s="1"/>
  <c r="C1441" i="1"/>
  <c r="H1440" i="1"/>
  <c r="D1440" i="1"/>
  <c r="G1440" i="1" s="1"/>
  <c r="C1440" i="1"/>
  <c r="C1439" i="1"/>
  <c r="D1438" i="1"/>
  <c r="H1438" i="1" s="1"/>
  <c r="C1438" i="1"/>
  <c r="D1437" i="1"/>
  <c r="G1437" i="1" s="1"/>
  <c r="C1437" i="1"/>
  <c r="G1436" i="1"/>
  <c r="D1436" i="1"/>
  <c r="H1436" i="1" s="1"/>
  <c r="C1436" i="1"/>
  <c r="C1435" i="1"/>
  <c r="H1434" i="1"/>
  <c r="G1434" i="1"/>
  <c r="D1434" i="1"/>
  <c r="C1434" i="1"/>
  <c r="D1433" i="1"/>
  <c r="H1433" i="1" s="1"/>
  <c r="C1433" i="1"/>
  <c r="H1432" i="1"/>
  <c r="D1432" i="1"/>
  <c r="G1432" i="1" s="1"/>
  <c r="C1432" i="1"/>
  <c r="C1431" i="1"/>
  <c r="D1430" i="1"/>
  <c r="H1430" i="1" s="1"/>
  <c r="C1430" i="1"/>
  <c r="D1429" i="1"/>
  <c r="G1429" i="1" s="1"/>
  <c r="C1429" i="1"/>
  <c r="D1428" i="1"/>
  <c r="H1428" i="1" s="1"/>
  <c r="C1428" i="1"/>
  <c r="H1427" i="1"/>
  <c r="D1427" i="1"/>
  <c r="G1427" i="1" s="1"/>
  <c r="C1427" i="1"/>
  <c r="D1426" i="1"/>
  <c r="H1426" i="1" s="1"/>
  <c r="C1426" i="1"/>
  <c r="H1425" i="1"/>
  <c r="D1425" i="1"/>
  <c r="G1425" i="1" s="1"/>
  <c r="C1425" i="1"/>
  <c r="C1424" i="1"/>
  <c r="D1423" i="1"/>
  <c r="H1423" i="1" s="1"/>
  <c r="C1423" i="1"/>
  <c r="G1422" i="1"/>
  <c r="D1422" i="1"/>
  <c r="H1422" i="1" s="1"/>
  <c r="C1422" i="1"/>
  <c r="D1421" i="1"/>
  <c r="H1421" i="1" s="1"/>
  <c r="C1421" i="1"/>
  <c r="D1420" i="1"/>
  <c r="G1420" i="1" s="1"/>
  <c r="C1420" i="1"/>
  <c r="D1419" i="1"/>
  <c r="H1419" i="1" s="1"/>
  <c r="C1419" i="1"/>
  <c r="C1418" i="1"/>
  <c r="H1417" i="1"/>
  <c r="D1417" i="1"/>
  <c r="G1417" i="1" s="1"/>
  <c r="C1417" i="1"/>
  <c r="D1416" i="1"/>
  <c r="H1416" i="1" s="1"/>
  <c r="C1416" i="1"/>
  <c r="D1415" i="1"/>
  <c r="H1415" i="1" s="1"/>
  <c r="C1415" i="1"/>
  <c r="D1414" i="1"/>
  <c r="G1414" i="1" s="1"/>
  <c r="C1414" i="1"/>
  <c r="H1413" i="1"/>
  <c r="G1413" i="1"/>
  <c r="D1413" i="1"/>
  <c r="C1413" i="1"/>
  <c r="G1412" i="1"/>
  <c r="D1412" i="1"/>
  <c r="H1412" i="1" s="1"/>
  <c r="C1412" i="1"/>
  <c r="H1411" i="1"/>
  <c r="G1411" i="1"/>
  <c r="D1411" i="1"/>
  <c r="C1411" i="1"/>
  <c r="H1410" i="1"/>
  <c r="G1410" i="1"/>
  <c r="D1410" i="1"/>
  <c r="C1410" i="1"/>
  <c r="D1409" i="1"/>
  <c r="H1409" i="1" s="1"/>
  <c r="C1409" i="1"/>
  <c r="H1408" i="1"/>
  <c r="G1408" i="1"/>
  <c r="D1408" i="1"/>
  <c r="C1408" i="1"/>
  <c r="H1407" i="1"/>
  <c r="D1407" i="1"/>
  <c r="G1407" i="1" s="1"/>
  <c r="C1407" i="1"/>
  <c r="C1406" i="1"/>
  <c r="D1405" i="1"/>
  <c r="H1405" i="1" s="1"/>
  <c r="C1405" i="1"/>
  <c r="D1404" i="1"/>
  <c r="H1404" i="1" s="1"/>
  <c r="C1404" i="1"/>
  <c r="D1403" i="1"/>
  <c r="H1403" i="1" s="1"/>
  <c r="C1403" i="1"/>
  <c r="D1402" i="1"/>
  <c r="H1402" i="1" s="1"/>
  <c r="C1402" i="1"/>
  <c r="C1401" i="1"/>
  <c r="D1400" i="1"/>
  <c r="C1400" i="1"/>
  <c r="D1399" i="1"/>
  <c r="C1399" i="1"/>
  <c r="H1399" i="1" s="1"/>
  <c r="D1398" i="1"/>
  <c r="G1398" i="1" s="1"/>
  <c r="C1398" i="1"/>
  <c r="D1397" i="1"/>
  <c r="C1397" i="1"/>
  <c r="H1397" i="1" s="1"/>
  <c r="D1396" i="1"/>
  <c r="H1396" i="1" s="1"/>
  <c r="C1396" i="1"/>
  <c r="D1395" i="1"/>
  <c r="C1395" i="1"/>
  <c r="H1395" i="1" s="1"/>
  <c r="D1394" i="1"/>
  <c r="C1394" i="1"/>
  <c r="D1393" i="1"/>
  <c r="C1393" i="1"/>
  <c r="H1393" i="1" s="1"/>
  <c r="D1392" i="1"/>
  <c r="C1392" i="1"/>
  <c r="H1391" i="1"/>
  <c r="G1391" i="1"/>
  <c r="D1391" i="1"/>
  <c r="C1391" i="1"/>
  <c r="D1390" i="1"/>
  <c r="C1390" i="1"/>
  <c r="G1390" i="1" s="1"/>
  <c r="D1389" i="1"/>
  <c r="G1389" i="1" s="1"/>
  <c r="C1389" i="1"/>
  <c r="H1389" i="1" s="1"/>
  <c r="H1388" i="1"/>
  <c r="G1388" i="1"/>
  <c r="D1388" i="1"/>
  <c r="C1388" i="1"/>
  <c r="D1387" i="1"/>
  <c r="C1387" i="1"/>
  <c r="G1387" i="1" s="1"/>
  <c r="H1386" i="1"/>
  <c r="G1386" i="1"/>
  <c r="D1386" i="1"/>
  <c r="C1386" i="1"/>
  <c r="D1385" i="1"/>
  <c r="C1385" i="1"/>
  <c r="H1385" i="1" s="1"/>
  <c r="D1384" i="1"/>
  <c r="H1384" i="1" s="1"/>
  <c r="C1384" i="1"/>
  <c r="D1383" i="1"/>
  <c r="G1383" i="1" s="1"/>
  <c r="C1383" i="1"/>
  <c r="H1383" i="1" s="1"/>
  <c r="D1382" i="1"/>
  <c r="C1382" i="1"/>
  <c r="H1382" i="1" s="1"/>
  <c r="H1381" i="1"/>
  <c r="G1381" i="1"/>
  <c r="D1381" i="1"/>
  <c r="C1381" i="1"/>
  <c r="D1380" i="1"/>
  <c r="C1380" i="1"/>
  <c r="H1379" i="1"/>
  <c r="G1379" i="1"/>
  <c r="D1379" i="1"/>
  <c r="C1379" i="1"/>
  <c r="D1378" i="1"/>
  <c r="C1378" i="1"/>
  <c r="H1378" i="1" s="1"/>
  <c r="D1377" i="1"/>
  <c r="C1377" i="1"/>
  <c r="G1377" i="1" s="1"/>
  <c r="D1376" i="1"/>
  <c r="G1376" i="1" s="1"/>
  <c r="C1376" i="1"/>
  <c r="D1375" i="1"/>
  <c r="C1375" i="1"/>
  <c r="H1375" i="1" s="1"/>
  <c r="D1374" i="1"/>
  <c r="C1374" i="1"/>
  <c r="D1373" i="1"/>
  <c r="C1373" i="1"/>
  <c r="H1373" i="1" s="1"/>
  <c r="D1372" i="1"/>
  <c r="C1372" i="1"/>
  <c r="H1371" i="1"/>
  <c r="G1371" i="1"/>
  <c r="D1371" i="1"/>
  <c r="C1371" i="1"/>
  <c r="D1370" i="1"/>
  <c r="C1370" i="1"/>
  <c r="H1370" i="1" s="1"/>
  <c r="D1369" i="1"/>
  <c r="H1369" i="1" s="1"/>
  <c r="C1369" i="1"/>
  <c r="D1368" i="1"/>
  <c r="C1368" i="1"/>
  <c r="H1368" i="1" s="1"/>
  <c r="D1367" i="1"/>
  <c r="H1367" i="1" s="1"/>
  <c r="C1367" i="1"/>
  <c r="D1366" i="1"/>
  <c r="G1366" i="1" s="1"/>
  <c r="C1366" i="1"/>
  <c r="H1365" i="1"/>
  <c r="D1365" i="1"/>
  <c r="G1365" i="1" s="1"/>
  <c r="C1365" i="1"/>
  <c r="H1364" i="1"/>
  <c r="G1364" i="1"/>
  <c r="D1364" i="1"/>
  <c r="C1364" i="1"/>
  <c r="H1363" i="1"/>
  <c r="D1363" i="1"/>
  <c r="G1363" i="1" s="1"/>
  <c r="C1363" i="1"/>
  <c r="D1362" i="1"/>
  <c r="H1362" i="1" s="1"/>
  <c r="C1362" i="1"/>
  <c r="D1361" i="1"/>
  <c r="H1361" i="1" s="1"/>
  <c r="C1361" i="1"/>
  <c r="H1360" i="1"/>
  <c r="G1360" i="1"/>
  <c r="D1360" i="1"/>
  <c r="C1360" i="1"/>
  <c r="D1359" i="1"/>
  <c r="H1359" i="1" s="1"/>
  <c r="C1359" i="1"/>
  <c r="D1358" i="1"/>
  <c r="H1358" i="1" s="1"/>
  <c r="C1358" i="1"/>
  <c r="D1357" i="1"/>
  <c r="H1357" i="1" s="1"/>
  <c r="C1357" i="1"/>
  <c r="G1356" i="1"/>
  <c r="D1356" i="1"/>
  <c r="H1356" i="1" s="1"/>
  <c r="C1356" i="1"/>
  <c r="H1355" i="1"/>
  <c r="G1355" i="1"/>
  <c r="D1355" i="1"/>
  <c r="C1355" i="1"/>
  <c r="H1354" i="1"/>
  <c r="D1354" i="1"/>
  <c r="G1354" i="1" s="1"/>
  <c r="C1354" i="1"/>
  <c r="D1353" i="1"/>
  <c r="H1353" i="1" s="1"/>
  <c r="C1353" i="1"/>
  <c r="D1352" i="1"/>
  <c r="H1352" i="1" s="1"/>
  <c r="C1352" i="1"/>
  <c r="D1351" i="1"/>
  <c r="H1351" i="1" s="1"/>
  <c r="C1351" i="1"/>
  <c r="H1350" i="1"/>
  <c r="G1350" i="1"/>
  <c r="D1350" i="1"/>
  <c r="C1350" i="1"/>
  <c r="H1349" i="1"/>
  <c r="G1349" i="1"/>
  <c r="D1349" i="1"/>
  <c r="C1349" i="1"/>
  <c r="D1348" i="1"/>
  <c r="H1348" i="1" s="1"/>
  <c r="C1348" i="1"/>
  <c r="D1347" i="1"/>
  <c r="H1347" i="1" s="1"/>
  <c r="C1347" i="1"/>
  <c r="D1346" i="1"/>
  <c r="H1346" i="1" s="1"/>
  <c r="C1346" i="1"/>
  <c r="H1345" i="1"/>
  <c r="G1345" i="1"/>
  <c r="D1345" i="1"/>
  <c r="C1345" i="1"/>
  <c r="D1344" i="1"/>
  <c r="H1344" i="1" s="1"/>
  <c r="C1344" i="1"/>
  <c r="H1343" i="1"/>
  <c r="D1343" i="1"/>
  <c r="G1343" i="1" s="1"/>
  <c r="C1343" i="1"/>
  <c r="D1342" i="1"/>
  <c r="H1342" i="1" s="1"/>
  <c r="C1342" i="1"/>
  <c r="D1341" i="1"/>
  <c r="H1341" i="1" s="1"/>
  <c r="C1341" i="1"/>
  <c r="H1340" i="1"/>
  <c r="D1340" i="1"/>
  <c r="G1340" i="1" s="1"/>
  <c r="C1340" i="1"/>
  <c r="D1339" i="1"/>
  <c r="H1339" i="1" s="1"/>
  <c r="C1339" i="1"/>
  <c r="D1338" i="1"/>
  <c r="G1338" i="1" s="1"/>
  <c r="C1338" i="1"/>
  <c r="D1337" i="1"/>
  <c r="G1337" i="1" s="1"/>
  <c r="C1337" i="1"/>
  <c r="H1336" i="1"/>
  <c r="G1336" i="1"/>
  <c r="D1336" i="1"/>
  <c r="C1336" i="1"/>
  <c r="H1335" i="1"/>
  <c r="G1335" i="1"/>
  <c r="D1335" i="1"/>
  <c r="C1335" i="1"/>
  <c r="H1334" i="1"/>
  <c r="D1334" i="1"/>
  <c r="G1334" i="1" s="1"/>
  <c r="C1334" i="1"/>
  <c r="D1333" i="1"/>
  <c r="H1333" i="1" s="1"/>
  <c r="C1333" i="1"/>
  <c r="D1332" i="1"/>
  <c r="H1332" i="1" s="1"/>
  <c r="C1332" i="1"/>
  <c r="D1331" i="1"/>
  <c r="G1331" i="1" s="1"/>
  <c r="C1331" i="1"/>
  <c r="H1330" i="1"/>
  <c r="G1330" i="1"/>
  <c r="D1330" i="1"/>
  <c r="C1330" i="1"/>
  <c r="H1329" i="1"/>
  <c r="D1329" i="1"/>
  <c r="G1329" i="1" s="1"/>
  <c r="C1329" i="1"/>
  <c r="D1328" i="1"/>
  <c r="H1328" i="1" s="1"/>
  <c r="C1328" i="1"/>
  <c r="D1327" i="1"/>
  <c r="G1327" i="1" s="1"/>
  <c r="C1327"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D1315" i="1"/>
  <c r="H1315" i="1" s="1"/>
  <c r="C1315" i="1"/>
  <c r="D1314" i="1"/>
  <c r="H1314" i="1" s="1"/>
  <c r="C1314" i="1"/>
  <c r="D1313" i="1"/>
  <c r="H1313" i="1" s="1"/>
  <c r="C1313" i="1"/>
  <c r="D1312" i="1"/>
  <c r="G1312" i="1" s="1"/>
  <c r="C1312" i="1"/>
  <c r="H1311" i="1"/>
  <c r="G1311" i="1"/>
  <c r="D1311" i="1"/>
  <c r="C1311" i="1"/>
  <c r="H1310" i="1"/>
  <c r="G1310" i="1"/>
  <c r="D1310" i="1"/>
  <c r="C1310" i="1"/>
  <c r="D1309" i="1"/>
  <c r="H1309" i="1" s="1"/>
  <c r="C1309" i="1"/>
  <c r="H1308" i="1"/>
  <c r="D1308" i="1"/>
  <c r="G1308" i="1" s="1"/>
  <c r="C1308" i="1"/>
  <c r="H1307" i="1"/>
  <c r="D1307" i="1"/>
  <c r="G1307" i="1" s="1"/>
  <c r="C1307" i="1"/>
  <c r="H1306" i="1"/>
  <c r="D1306" i="1"/>
  <c r="G1306" i="1" s="1"/>
  <c r="C1306" i="1"/>
  <c r="D1305" i="1"/>
  <c r="H1305" i="1" s="1"/>
  <c r="C1305" i="1"/>
  <c r="D1304" i="1"/>
  <c r="H1304" i="1" s="1"/>
  <c r="C1304" i="1"/>
  <c r="D1303" i="1"/>
  <c r="G1303" i="1" s="1"/>
  <c r="C1303" i="1"/>
  <c r="G1302" i="1"/>
  <c r="D1302" i="1"/>
  <c r="H1302" i="1" s="1"/>
  <c r="C1302" i="1"/>
  <c r="H1301" i="1"/>
  <c r="D1301" i="1"/>
  <c r="G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D1293" i="1"/>
  <c r="H1293" i="1" s="1"/>
  <c r="C1293" i="1"/>
  <c r="H1292" i="1"/>
  <c r="G1292" i="1"/>
  <c r="D1292" i="1"/>
  <c r="C1292" i="1"/>
  <c r="H1291" i="1"/>
  <c r="D1291" i="1"/>
  <c r="G1291" i="1" s="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D1271" i="1"/>
  <c r="H1271" i="1" s="1"/>
  <c r="C1271" i="1"/>
  <c r="D1270" i="1"/>
  <c r="H1270" i="1" s="1"/>
  <c r="C1270" i="1"/>
  <c r="H1269" i="1"/>
  <c r="G1269" i="1"/>
  <c r="D1269" i="1"/>
  <c r="C1269" i="1"/>
  <c r="C1268" i="1"/>
  <c r="D1267" i="1"/>
  <c r="H1267" i="1" s="1"/>
  <c r="C1267" i="1"/>
  <c r="D1266" i="1"/>
  <c r="H1266" i="1" s="1"/>
  <c r="C1266" i="1"/>
  <c r="D1265" i="1"/>
  <c r="H1265" i="1" s="1"/>
  <c r="C1265" i="1"/>
  <c r="C1264" i="1"/>
  <c r="H1263" i="1"/>
  <c r="G1263" i="1"/>
  <c r="D1263" i="1"/>
  <c r="C1263" i="1"/>
  <c r="G1262" i="1"/>
  <c r="D1262" i="1"/>
  <c r="H1262" i="1" s="1"/>
  <c r="C1262" i="1"/>
  <c r="D1261" i="1"/>
  <c r="H1261" i="1" s="1"/>
  <c r="C1261" i="1"/>
  <c r="C1260" i="1"/>
  <c r="C1259" i="1"/>
  <c r="H1258" i="1"/>
  <c r="G1258" i="1"/>
  <c r="D1258" i="1"/>
  <c r="C1258" i="1"/>
  <c r="D1257" i="1"/>
  <c r="H1257" i="1" s="1"/>
  <c r="C1257" i="1"/>
  <c r="D1256" i="1"/>
  <c r="H1256" i="1" s="1"/>
  <c r="C1256" i="1"/>
  <c r="H1254" i="1"/>
  <c r="D1254" i="1"/>
  <c r="G1254" i="1" s="1"/>
  <c r="C1254" i="1"/>
  <c r="H1253" i="1"/>
  <c r="D1253" i="1"/>
  <c r="G1253" i="1" s="1"/>
  <c r="C1253" i="1"/>
  <c r="C1252" i="1"/>
  <c r="D1251" i="1"/>
  <c r="G1251" i="1" s="1"/>
  <c r="C1251" i="1"/>
  <c r="D1250" i="1"/>
  <c r="G1250" i="1" s="1"/>
  <c r="C1250" i="1"/>
  <c r="H1249" i="1"/>
  <c r="D1249" i="1"/>
  <c r="G1249" i="1" s="1"/>
  <c r="C1249" i="1"/>
  <c r="D1248" i="1"/>
  <c r="H1248" i="1" s="1"/>
  <c r="C1248" i="1"/>
  <c r="D1247" i="1"/>
  <c r="H1247" i="1" s="1"/>
  <c r="C1247" i="1"/>
  <c r="D1246" i="1"/>
  <c r="G1246" i="1" s="1"/>
  <c r="C1246" i="1"/>
  <c r="D1245" i="1"/>
  <c r="H1245" i="1" s="1"/>
  <c r="C1245" i="1"/>
  <c r="D1244" i="1"/>
  <c r="H1244" i="1" s="1"/>
  <c r="C1244" i="1"/>
  <c r="D1243" i="1"/>
  <c r="H1243" i="1" s="1"/>
  <c r="C1243" i="1"/>
  <c r="D1242" i="1"/>
  <c r="G1242" i="1" s="1"/>
  <c r="C1242" i="1"/>
  <c r="C1241" i="1"/>
  <c r="H1240" i="1"/>
  <c r="G1240" i="1"/>
  <c r="D1240" i="1"/>
  <c r="C1240" i="1"/>
  <c r="D1239" i="1"/>
  <c r="H1239" i="1" s="1"/>
  <c r="C1239" i="1"/>
  <c r="D1238" i="1"/>
  <c r="H1238" i="1" s="1"/>
  <c r="C1238" i="1"/>
  <c r="H1237" i="1"/>
  <c r="D1237" i="1"/>
  <c r="G1237" i="1" s="1"/>
  <c r="C1237" i="1"/>
  <c r="H1236" i="1"/>
  <c r="D1236" i="1"/>
  <c r="G1236" i="1" s="1"/>
  <c r="C1236" i="1"/>
  <c r="H1235" i="1"/>
  <c r="G1235" i="1"/>
  <c r="D1235" i="1"/>
  <c r="C1235" i="1"/>
  <c r="D1234" i="1"/>
  <c r="H1234" i="1" s="1"/>
  <c r="C1234" i="1"/>
  <c r="D1233" i="1"/>
  <c r="H1233" i="1" s="1"/>
  <c r="C1233" i="1"/>
  <c r="H1232" i="1"/>
  <c r="D1232" i="1"/>
  <c r="G1232" i="1" s="1"/>
  <c r="C1232" i="1"/>
  <c r="H1231" i="1"/>
  <c r="D1231" i="1"/>
  <c r="G1231" i="1" s="1"/>
  <c r="C1231" i="1"/>
  <c r="D1230" i="1"/>
  <c r="H1230" i="1" s="1"/>
  <c r="C1230" i="1"/>
  <c r="D1229" i="1"/>
  <c r="H1229" i="1" s="1"/>
  <c r="C1229" i="1"/>
  <c r="H1228" i="1"/>
  <c r="D1228" i="1"/>
  <c r="G1228" i="1" s="1"/>
  <c r="C1228" i="1"/>
  <c r="H1227" i="1"/>
  <c r="G1227" i="1"/>
  <c r="D1227" i="1"/>
  <c r="C1227" i="1"/>
  <c r="D1226" i="1"/>
  <c r="H1226" i="1" s="1"/>
  <c r="C1226" i="1"/>
  <c r="D1225" i="1"/>
  <c r="H1225" i="1" s="1"/>
  <c r="C1225" i="1"/>
  <c r="C1224" i="1"/>
  <c r="C1223" i="1"/>
  <c r="D1222" i="1"/>
  <c r="H1222" i="1" s="1"/>
  <c r="C1222" i="1"/>
  <c r="D1221" i="1"/>
  <c r="H1221" i="1" s="1"/>
  <c r="C1221" i="1"/>
  <c r="D1220" i="1"/>
  <c r="G1220" i="1" s="1"/>
  <c r="C1220" i="1"/>
  <c r="H1219" i="1"/>
  <c r="G1219" i="1"/>
  <c r="D1219" i="1"/>
  <c r="C1219" i="1"/>
  <c r="H1218" i="1"/>
  <c r="D1218" i="1"/>
  <c r="G1218" i="1" s="1"/>
  <c r="C1218" i="1"/>
  <c r="D1217" i="1"/>
  <c r="H1217" i="1" s="1"/>
  <c r="C1217" i="1"/>
  <c r="D1216" i="1"/>
  <c r="H1216" i="1" s="1"/>
  <c r="C1216" i="1"/>
  <c r="C1215" i="1"/>
  <c r="G1214" i="1"/>
  <c r="D1214" i="1"/>
  <c r="H1214" i="1" s="1"/>
  <c r="C1214" i="1"/>
  <c r="D1213" i="1"/>
  <c r="H1213" i="1" s="1"/>
  <c r="C1213" i="1"/>
  <c r="D1212" i="1"/>
  <c r="H1212" i="1" s="1"/>
  <c r="C1212" i="1"/>
  <c r="D1211" i="1"/>
  <c r="G1211" i="1" s="1"/>
  <c r="C1211" i="1"/>
  <c r="H1210" i="1"/>
  <c r="G1210" i="1"/>
  <c r="D1210" i="1"/>
  <c r="C1210" i="1"/>
  <c r="G1209" i="1"/>
  <c r="D1209" i="1"/>
  <c r="H1209" i="1" s="1"/>
  <c r="C1209" i="1"/>
  <c r="C1208" i="1"/>
  <c r="C1207" i="1"/>
  <c r="D1206" i="1"/>
  <c r="H1206" i="1" s="1"/>
  <c r="C1206" i="1"/>
  <c r="G1205" i="1"/>
  <c r="D1205" i="1"/>
  <c r="H1205" i="1" s="1"/>
  <c r="C1205" i="1"/>
  <c r="H1204" i="1"/>
  <c r="G1204" i="1"/>
  <c r="D1204" i="1"/>
  <c r="C1204" i="1"/>
  <c r="D1203" i="1"/>
  <c r="G1203" i="1" s="1"/>
  <c r="C1203" i="1"/>
  <c r="D1202" i="1"/>
  <c r="C1202" i="1"/>
  <c r="G1200" i="1"/>
  <c r="D1200" i="1"/>
  <c r="H1200" i="1" s="1"/>
  <c r="C1200" i="1"/>
  <c r="D1199" i="1"/>
  <c r="H1199" i="1" s="1"/>
  <c r="C1199" i="1"/>
  <c r="D1198" i="1"/>
  <c r="G1198" i="1" s="1"/>
  <c r="C1198" i="1"/>
  <c r="D1197" i="1"/>
  <c r="H1197" i="1" s="1"/>
  <c r="C1197" i="1"/>
  <c r="D1196" i="1"/>
  <c r="H1196" i="1" s="1"/>
  <c r="C1196" i="1"/>
  <c r="D1195" i="1"/>
  <c r="H1195" i="1" s="1"/>
  <c r="C1195" i="1"/>
  <c r="G1194" i="1"/>
  <c r="D1194" i="1"/>
  <c r="H1194" i="1" s="1"/>
  <c r="C1194" i="1"/>
  <c r="D1193" i="1"/>
  <c r="H1193" i="1" s="1"/>
  <c r="C1193" i="1"/>
  <c r="D1192" i="1"/>
  <c r="H1192" i="1" s="1"/>
  <c r="C1192" i="1"/>
  <c r="G1191" i="1"/>
  <c r="D1191" i="1"/>
  <c r="H1191" i="1" s="1"/>
  <c r="C1191" i="1"/>
  <c r="D1189" i="1"/>
  <c r="H1189" i="1" s="1"/>
  <c r="C1189" i="1"/>
  <c r="D1188" i="1"/>
  <c r="G1188" i="1" s="1"/>
  <c r="C1188" i="1"/>
  <c r="H1187" i="1"/>
  <c r="G1187" i="1"/>
  <c r="D1187" i="1"/>
  <c r="C1187" i="1"/>
  <c r="D1186" i="1"/>
  <c r="H1186" i="1" s="1"/>
  <c r="C1186" i="1"/>
  <c r="D1185" i="1"/>
  <c r="H1185" i="1" s="1"/>
  <c r="C1185" i="1"/>
  <c r="D1184" i="1"/>
  <c r="G1184" i="1" s="1"/>
  <c r="C1184" i="1"/>
  <c r="H1183"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H1077" i="1"/>
  <c r="G1077" i="1"/>
  <c r="D1077" i="1"/>
  <c r="C1077" i="1"/>
  <c r="C1076"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G1018" i="1"/>
  <c r="D1018" i="1"/>
  <c r="H1018" i="1" s="1"/>
  <c r="C1018" i="1"/>
  <c r="C1017" i="1"/>
  <c r="H1016" i="1"/>
  <c r="G1016" i="1"/>
  <c r="D1016" i="1"/>
  <c r="C1016" i="1"/>
  <c r="H1015" i="1"/>
  <c r="G1015" i="1"/>
  <c r="D1015" i="1"/>
  <c r="C1015" i="1"/>
  <c r="H1014" i="1"/>
  <c r="G1014" i="1"/>
  <c r="D1014" i="1"/>
  <c r="C1014" i="1"/>
  <c r="H1013" i="1"/>
  <c r="G1013" i="1"/>
  <c r="D1013" i="1"/>
  <c r="C1013"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208" i="9" l="1"/>
  <c r="E208" i="9" s="1"/>
  <c r="B208" i="9" s="1"/>
  <c r="G213" i="9"/>
  <c r="E213" i="9" s="1"/>
  <c r="B213" i="9" s="1"/>
  <c r="G218" i="9"/>
  <c r="E218" i="9" s="1"/>
  <c r="B218" i="9" s="1"/>
  <c r="G223" i="9"/>
  <c r="E223" i="9" s="1"/>
  <c r="B223" i="9" s="1"/>
  <c r="L228" i="9"/>
  <c r="F228" i="9" s="1"/>
  <c r="B228" i="9" s="1"/>
  <c r="G309" i="9"/>
  <c r="G174" i="9"/>
  <c r="E174" i="9" s="1"/>
  <c r="B174" i="9" s="1"/>
  <c r="G179" i="9"/>
  <c r="M228" i="9"/>
  <c r="H309" i="9"/>
  <c r="H179" i="9"/>
  <c r="G180" i="9"/>
  <c r="H310" i="9"/>
  <c r="H180" i="9"/>
  <c r="G185" i="9"/>
  <c r="E185" i="9" s="1"/>
  <c r="B185" i="9" s="1"/>
  <c r="G190" i="9"/>
  <c r="E190" i="9" s="1"/>
  <c r="B190" i="9" s="1"/>
  <c r="G195" i="9"/>
  <c r="E195" i="9" s="1"/>
  <c r="B195" i="9" s="1"/>
  <c r="G200" i="9"/>
  <c r="E200" i="9" s="1"/>
  <c r="B200" i="9" s="1"/>
  <c r="G205" i="9"/>
  <c r="E205" i="9" s="1"/>
  <c r="B205" i="9" s="1"/>
  <c r="G300" i="9"/>
  <c r="E300" i="9" s="1"/>
  <c r="B300" i="9" s="1"/>
  <c r="G210" i="9"/>
  <c r="E210" i="9" s="1"/>
  <c r="B210" i="9" s="1"/>
  <c r="G215" i="9"/>
  <c r="E215" i="9" s="1"/>
  <c r="B215" i="9" s="1"/>
  <c r="G220" i="9"/>
  <c r="E220" i="9" s="1"/>
  <c r="B220" i="9" s="1"/>
  <c r="G225" i="9"/>
  <c r="E225" i="9" s="1"/>
  <c r="B225" i="9" s="1"/>
  <c r="G175" i="9"/>
  <c r="E175" i="9" s="1"/>
  <c r="B175" i="9" s="1"/>
  <c r="G176" i="9"/>
  <c r="E176" i="9" s="1"/>
  <c r="B176" i="9" s="1"/>
  <c r="G186" i="9"/>
  <c r="E186" i="9" s="1"/>
  <c r="B186" i="9" s="1"/>
  <c r="G201" i="9"/>
  <c r="E201" i="9" s="1"/>
  <c r="B201" i="9" s="1"/>
  <c r="G301" i="9"/>
  <c r="E301" i="9" s="1"/>
  <c r="B301" i="9" s="1"/>
  <c r="G211" i="9"/>
  <c r="E211" i="9" s="1"/>
  <c r="B211" i="9" s="1"/>
  <c r="G216" i="9"/>
  <c r="E216" i="9" s="1"/>
  <c r="B216" i="9" s="1"/>
  <c r="G221" i="9"/>
  <c r="E221" i="9" s="1"/>
  <c r="B221" i="9" s="1"/>
  <c r="G226" i="9"/>
  <c r="E226" i="9" s="1"/>
  <c r="B226" i="9" s="1"/>
  <c r="G310" i="9"/>
  <c r="E310" i="9" s="1"/>
  <c r="B310" i="9" s="1"/>
  <c r="I10" i="9"/>
  <c r="G181" i="9"/>
  <c r="E181" i="9" s="1"/>
  <c r="B181" i="9" s="1"/>
  <c r="G191" i="9"/>
  <c r="E191" i="9" s="1"/>
  <c r="B191" i="9" s="1"/>
  <c r="G196" i="9"/>
  <c r="E196" i="9" s="1"/>
  <c r="B196" i="9" s="1"/>
  <c r="G206" i="9"/>
  <c r="E206" i="9" s="1"/>
  <c r="B206" i="9" s="1"/>
  <c r="G177" i="9"/>
  <c r="E177" i="9" s="1"/>
  <c r="B177" i="9" s="1"/>
  <c r="G182" i="9"/>
  <c r="E182" i="9" s="1"/>
  <c r="B182" i="9" s="1"/>
  <c r="G187" i="9"/>
  <c r="E187" i="9" s="1"/>
  <c r="B187" i="9" s="1"/>
  <c r="G192" i="9"/>
  <c r="E192" i="9" s="1"/>
  <c r="B192" i="9" s="1"/>
  <c r="G197" i="9"/>
  <c r="E197" i="9" s="1"/>
  <c r="B197" i="9" s="1"/>
  <c r="G202" i="9"/>
  <c r="E202" i="9" s="1"/>
  <c r="B202" i="9" s="1"/>
  <c r="G207" i="9"/>
  <c r="E207" i="9" s="1"/>
  <c r="G302" i="9"/>
  <c r="E302" i="9" s="1"/>
  <c r="B302" i="9" s="1"/>
  <c r="L207" i="9"/>
  <c r="F207" i="9" s="1"/>
  <c r="G212" i="9"/>
  <c r="E212" i="9" s="1"/>
  <c r="B212" i="9" s="1"/>
  <c r="G217" i="9"/>
  <c r="E217" i="9" s="1"/>
  <c r="B217" i="9" s="1"/>
  <c r="G222" i="9"/>
  <c r="E222" i="9" s="1"/>
  <c r="B222" i="9" s="1"/>
  <c r="G227" i="9"/>
  <c r="E227" i="9" s="1"/>
  <c r="B227" i="9" s="1"/>
  <c r="G178" i="9"/>
  <c r="E178" i="9" s="1"/>
  <c r="B178" i="9" s="1"/>
  <c r="H308" i="9"/>
  <c r="E308" i="9" s="1"/>
  <c r="B308" i="9" s="1"/>
  <c r="G183" i="9"/>
  <c r="E183" i="9" s="1"/>
  <c r="B183" i="9" s="1"/>
  <c r="G188" i="9"/>
  <c r="E188" i="9" s="1"/>
  <c r="B188" i="9" s="1"/>
  <c r="G193" i="9"/>
  <c r="E193" i="9" s="1"/>
  <c r="B193" i="9" s="1"/>
  <c r="G198" i="9"/>
  <c r="E198" i="9" s="1"/>
  <c r="B198" i="9" s="1"/>
  <c r="E7" i="5"/>
  <c r="F12" i="5"/>
  <c r="D1017" i="1"/>
  <c r="G1266" i="1"/>
  <c r="D1264" i="1"/>
  <c r="H1264" i="1" s="1"/>
  <c r="G1403" i="1"/>
  <c r="G1536" i="1"/>
  <c r="H1535" i="1"/>
  <c r="H1533" i="1"/>
  <c r="G1531" i="1"/>
  <c r="G1530" i="1"/>
  <c r="D1526" i="1"/>
  <c r="H1526" i="1" s="1"/>
  <c r="G1528" i="1"/>
  <c r="F129" i="6"/>
  <c r="D1525" i="1"/>
  <c r="G1526" i="1"/>
  <c r="G1527" i="1"/>
  <c r="G1524" i="1"/>
  <c r="G1522" i="1"/>
  <c r="G1521" i="1"/>
  <c r="H1520" i="1"/>
  <c r="G1518" i="1"/>
  <c r="H1516" i="1"/>
  <c r="H1514" i="1"/>
  <c r="G1514" i="1"/>
  <c r="G1515" i="1"/>
  <c r="D1511" i="1"/>
  <c r="H1511" i="1" s="1"/>
  <c r="G1510" i="1"/>
  <c r="H1510" i="1"/>
  <c r="H1512" i="1"/>
  <c r="G1511" i="1"/>
  <c r="F114" i="6"/>
  <c r="I30" i="3"/>
  <c r="G1509" i="1"/>
  <c r="H1507" i="1"/>
  <c r="G1506" i="1"/>
  <c r="D1503" i="1"/>
  <c r="G1502" i="1"/>
  <c r="H1501" i="1"/>
  <c r="G1500" i="1"/>
  <c r="H1495" i="1"/>
  <c r="G1495" i="1"/>
  <c r="E89" i="6"/>
  <c r="D1485" i="1" s="1"/>
  <c r="H1485" i="1" s="1"/>
  <c r="G1497" i="1"/>
  <c r="G1496" i="1"/>
  <c r="G1494" i="1"/>
  <c r="G1493" i="1"/>
  <c r="G1491" i="1"/>
  <c r="G1490" i="1"/>
  <c r="G1486" i="1"/>
  <c r="G1488" i="1"/>
  <c r="G1484" i="1"/>
  <c r="G1483" i="1"/>
  <c r="H1482" i="1"/>
  <c r="G1478" i="1"/>
  <c r="G1475" i="1"/>
  <c r="G1474" i="1"/>
  <c r="G1473" i="1"/>
  <c r="H1471" i="1"/>
  <c r="G1471" i="1"/>
  <c r="G1472" i="1"/>
  <c r="G1469" i="1"/>
  <c r="G1468" i="1"/>
  <c r="H1462" i="1"/>
  <c r="G1464" i="1"/>
  <c r="G1463" i="1"/>
  <c r="G1460" i="1"/>
  <c r="G1459" i="1"/>
  <c r="G1457" i="1"/>
  <c r="G1454" i="1"/>
  <c r="G1453" i="1"/>
  <c r="H1452" i="1"/>
  <c r="H1450" i="1"/>
  <c r="G1450" i="1"/>
  <c r="F54" i="6"/>
  <c r="H1448" i="1"/>
  <c r="H1446" i="1"/>
  <c r="G1447" i="1"/>
  <c r="G1443" i="1"/>
  <c r="H1442" i="1"/>
  <c r="H1439" i="1"/>
  <c r="G1439" i="1"/>
  <c r="E35" i="6"/>
  <c r="I28" i="3" s="1"/>
  <c r="G1438" i="1"/>
  <c r="H1437" i="1"/>
  <c r="D1435" i="1"/>
  <c r="F39" i="6"/>
  <c r="G1433" i="1"/>
  <c r="G1430" i="1"/>
  <c r="H1429" i="1"/>
  <c r="G1428" i="1"/>
  <c r="D1424" i="1"/>
  <c r="H1424" i="1" s="1"/>
  <c r="G1426" i="1"/>
  <c r="G1423" i="1"/>
  <c r="D1418" i="1"/>
  <c r="H1418" i="1" s="1"/>
  <c r="G1421" i="1"/>
  <c r="H1420" i="1"/>
  <c r="G1419" i="1"/>
  <c r="G1416" i="1"/>
  <c r="G1415" i="1"/>
  <c r="H1414" i="1"/>
  <c r="G1409" i="1"/>
  <c r="H1406" i="1"/>
  <c r="G1406" i="1"/>
  <c r="E5" i="6"/>
  <c r="I27" i="3" s="1"/>
  <c r="G1405" i="1"/>
  <c r="G1404" i="1"/>
  <c r="G1402" i="1"/>
  <c r="F6" i="6"/>
  <c r="E37" i="9"/>
  <c r="B37" i="9" s="1"/>
  <c r="G1078" i="1"/>
  <c r="D1152" i="1"/>
  <c r="G1153" i="1"/>
  <c r="G1080" i="1"/>
  <c r="F71" i="5"/>
  <c r="F70" i="5"/>
  <c r="E69" i="5"/>
  <c r="D1075" i="1"/>
  <c r="D1076" i="1"/>
  <c r="H1398" i="1"/>
  <c r="G1396" i="1"/>
  <c r="G1384" i="1"/>
  <c r="H1380" i="1"/>
  <c r="H1376" i="1"/>
  <c r="H1374" i="1"/>
  <c r="G1372" i="1"/>
  <c r="G1369" i="1"/>
  <c r="G1399" i="1"/>
  <c r="G1397" i="1"/>
  <c r="G1395" i="1"/>
  <c r="H1394" i="1"/>
  <c r="G1393" i="1"/>
  <c r="H1392" i="1"/>
  <c r="H1390" i="1"/>
  <c r="H1387" i="1"/>
  <c r="G1385" i="1"/>
  <c r="G1382" i="1"/>
  <c r="G1380" i="1"/>
  <c r="G1378" i="1"/>
  <c r="H1377" i="1"/>
  <c r="G1375" i="1"/>
  <c r="G1374" i="1"/>
  <c r="G1373" i="1"/>
  <c r="H1372" i="1"/>
  <c r="G1370" i="1"/>
  <c r="G1368" i="1"/>
  <c r="H1400" i="1"/>
  <c r="E335" i="9"/>
  <c r="B335" i="9" s="1"/>
  <c r="G1400" i="1"/>
  <c r="C1255" i="1"/>
  <c r="G1279" i="1"/>
  <c r="C1201" i="1"/>
  <c r="G1202" i="1"/>
  <c r="E337" i="9"/>
  <c r="B337" i="9" s="1"/>
  <c r="G336" i="9"/>
  <c r="D177" i="5"/>
  <c r="C1182" i="1"/>
  <c r="F186" i="5"/>
  <c r="C1190" i="1"/>
  <c r="F236" i="9"/>
  <c r="B236" i="9" s="1"/>
  <c r="G1392" i="1"/>
  <c r="G1394" i="1"/>
  <c r="G1367" i="1"/>
  <c r="H1366" i="1"/>
  <c r="G1362" i="1"/>
  <c r="E329" i="9"/>
  <c r="B329" i="9" s="1"/>
  <c r="G1361" i="1"/>
  <c r="E327" i="9"/>
  <c r="B327" i="9" s="1"/>
  <c r="G1359" i="1"/>
  <c r="G1358" i="1"/>
  <c r="G1357" i="1"/>
  <c r="E324" i="9"/>
  <c r="B324" i="9" s="1"/>
  <c r="G1353" i="1"/>
  <c r="G1352" i="1"/>
  <c r="G1351" i="1"/>
  <c r="G1348" i="1"/>
  <c r="G1347" i="1"/>
  <c r="G1346" i="1"/>
  <c r="G1344" i="1"/>
  <c r="G1342" i="1"/>
  <c r="G1341" i="1"/>
  <c r="G1339" i="1"/>
  <c r="H1338" i="1"/>
  <c r="H1337" i="1"/>
  <c r="G1333" i="1"/>
  <c r="G1332" i="1"/>
  <c r="H1331" i="1"/>
  <c r="G1328" i="1"/>
  <c r="H1327" i="1"/>
  <c r="H1326" i="1"/>
  <c r="E311" i="9"/>
  <c r="B311" i="9" s="1"/>
  <c r="G1315" i="1"/>
  <c r="G1314" i="1"/>
  <c r="G1313" i="1"/>
  <c r="H1312" i="1"/>
  <c r="G1309" i="1"/>
  <c r="G1305" i="1"/>
  <c r="G1304" i="1"/>
  <c r="H1303" i="1"/>
  <c r="G1271" i="1"/>
  <c r="G1270" i="1"/>
  <c r="G1268" i="1"/>
  <c r="G1293" i="1"/>
  <c r="G1300" i="1"/>
  <c r="G1290" i="1"/>
  <c r="H1279" i="1"/>
  <c r="G1278" i="1"/>
  <c r="G1267" i="1"/>
  <c r="E255" i="5"/>
  <c r="D1259" i="1" s="1"/>
  <c r="G1265" i="1"/>
  <c r="F255" i="5"/>
  <c r="G1261" i="1"/>
  <c r="D1260" i="1"/>
  <c r="F256" i="5"/>
  <c r="E251" i="5"/>
  <c r="F251" i="5" s="1"/>
  <c r="G1256" i="1"/>
  <c r="G1257" i="1"/>
  <c r="G1252" i="1"/>
  <c r="H1252" i="1"/>
  <c r="H1251" i="1"/>
  <c r="H1250" i="1"/>
  <c r="G1248" i="1"/>
  <c r="G1247" i="1"/>
  <c r="H1246" i="1"/>
  <c r="G1245" i="1"/>
  <c r="G1244" i="1"/>
  <c r="G1243" i="1"/>
  <c r="G1241" i="1"/>
  <c r="H1241" i="1"/>
  <c r="H1242" i="1"/>
  <c r="E219" i="5"/>
  <c r="G1239" i="1"/>
  <c r="G1238" i="1"/>
  <c r="G1234" i="1"/>
  <c r="G1233" i="1"/>
  <c r="E326" i="9"/>
  <c r="B326" i="9" s="1"/>
  <c r="G1230" i="1"/>
  <c r="G1229" i="1"/>
  <c r="D1224" i="1"/>
  <c r="H1224" i="1" s="1"/>
  <c r="G1226" i="1"/>
  <c r="D1223" i="1"/>
  <c r="H339" i="9"/>
  <c r="E339" i="9" s="1"/>
  <c r="B339" i="9" s="1"/>
  <c r="G1225" i="1"/>
  <c r="G1222" i="1"/>
  <c r="G1221" i="1"/>
  <c r="H1220" i="1"/>
  <c r="G1217" i="1"/>
  <c r="G1215" i="1"/>
  <c r="G1216" i="1"/>
  <c r="G1213" i="1"/>
  <c r="G1212" i="1"/>
  <c r="E203" i="5"/>
  <c r="H338" i="9" s="1"/>
  <c r="E338" i="9" s="1"/>
  <c r="B338" i="9" s="1"/>
  <c r="H1211" i="1"/>
  <c r="H1208" i="1"/>
  <c r="D1201" i="1"/>
  <c r="G1206" i="1"/>
  <c r="H1203" i="1"/>
  <c r="H1202" i="1"/>
  <c r="G1199" i="1"/>
  <c r="H1198" i="1"/>
  <c r="G1197" i="1"/>
  <c r="G1196" i="1"/>
  <c r="G1195" i="1"/>
  <c r="G1193" i="1"/>
  <c r="G1192" i="1"/>
  <c r="G1190" i="1"/>
  <c r="H1190" i="1"/>
  <c r="G1189" i="1"/>
  <c r="H1188" i="1"/>
  <c r="E178" i="5"/>
  <c r="F178" i="5" s="1"/>
  <c r="G1185" i="1"/>
  <c r="G1186" i="1"/>
  <c r="H1184" i="1"/>
  <c r="E307" i="9"/>
  <c r="B307" i="9" s="1"/>
  <c r="E312" i="9"/>
  <c r="B312" i="9" s="1"/>
  <c r="E322" i="9"/>
  <c r="B322" i="9" s="1"/>
  <c r="E31" i="9"/>
  <c r="E36" i="9"/>
  <c r="B36" i="9" s="1"/>
  <c r="F23" i="9"/>
  <c r="E179" i="9" l="1"/>
  <c r="B179" i="9" s="1"/>
  <c r="E180" i="9"/>
  <c r="B180" i="9" s="1"/>
  <c r="B207" i="9"/>
  <c r="E309" i="9"/>
  <c r="B309" i="9" s="1"/>
  <c r="H1017" i="1"/>
  <c r="G1017" i="1"/>
  <c r="I22" i="3"/>
  <c r="F7" i="5"/>
  <c r="D1012" i="1"/>
  <c r="G1264" i="1"/>
  <c r="H1525" i="1"/>
  <c r="G1525" i="1"/>
  <c r="G1503" i="1"/>
  <c r="H1503" i="1"/>
  <c r="F89" i="6"/>
  <c r="G1485" i="1"/>
  <c r="F35" i="6"/>
  <c r="D1431" i="1"/>
  <c r="H1435" i="1"/>
  <c r="G1435" i="1"/>
  <c r="G1424" i="1"/>
  <c r="G1418" i="1"/>
  <c r="F5" i="6"/>
  <c r="D1401" i="1"/>
  <c r="H1401" i="1" s="1"/>
  <c r="E141" i="6"/>
  <c r="F141" i="6" s="1"/>
  <c r="G1152" i="1"/>
  <c r="H1152" i="1"/>
  <c r="H1076" i="1"/>
  <c r="G1076" i="1"/>
  <c r="G1075" i="1"/>
  <c r="H1075" i="1"/>
  <c r="E6" i="5"/>
  <c r="I23" i="3"/>
  <c r="D1074" i="1"/>
  <c r="F69" i="5"/>
  <c r="G1201" i="1"/>
  <c r="D176" i="5"/>
  <c r="C1181" i="1"/>
  <c r="H24" i="3"/>
  <c r="B31" i="9"/>
  <c r="I25" i="3"/>
  <c r="D1255" i="1"/>
  <c r="H1260" i="1"/>
  <c r="G1260" i="1"/>
  <c r="H1259" i="1"/>
  <c r="G1259" i="1"/>
  <c r="G1224" i="1"/>
  <c r="H1223" i="1"/>
  <c r="G1223" i="1"/>
  <c r="D1207" i="1"/>
  <c r="H1207" i="1" s="1"/>
  <c r="H1201" i="1"/>
  <c r="H336" i="9"/>
  <c r="E336" i="9" s="1"/>
  <c r="B336" i="9" s="1"/>
  <c r="E177" i="5"/>
  <c r="D1182" i="1"/>
  <c r="E23" i="9" l="1"/>
  <c r="I7" i="3" s="1"/>
  <c r="H1012" i="1"/>
  <c r="G1012" i="1"/>
  <c r="G1431" i="1"/>
  <c r="H1431" i="1"/>
  <c r="I31" i="3"/>
  <c r="D1537" i="1"/>
  <c r="H9" i="3" s="1"/>
  <c r="K3" i="9" s="1"/>
  <c r="G348" i="9"/>
  <c r="E348" i="9" s="1"/>
  <c r="B348" i="9" s="1"/>
  <c r="G1401" i="1"/>
  <c r="H1074" i="1"/>
  <c r="G1074" i="1"/>
  <c r="F6" i="5"/>
  <c r="D1011" i="1"/>
  <c r="G299" i="9"/>
  <c r="C1180" i="1"/>
  <c r="G1255" i="1"/>
  <c r="H1255" i="1"/>
  <c r="G1207" i="1"/>
  <c r="G1182" i="1"/>
  <c r="H1182" i="1"/>
  <c r="F177" i="5"/>
  <c r="D1181" i="1"/>
  <c r="E176" i="5"/>
  <c r="H19" i="9"/>
  <c r="E19" i="9" s="1"/>
  <c r="B19" i="9" s="1"/>
  <c r="I24" i="3"/>
  <c r="H1537" i="1" l="1"/>
  <c r="G1537" i="1"/>
  <c r="E347" i="9"/>
  <c r="I9" i="3" s="1"/>
  <c r="H18" i="9"/>
  <c r="G18" i="9"/>
  <c r="H1011" i="1"/>
  <c r="G1011" i="1"/>
  <c r="H299" i="9"/>
  <c r="E299" i="9" s="1"/>
  <c r="B299" i="9" s="1"/>
  <c r="F176" i="5"/>
  <c r="D1180" i="1"/>
  <c r="G306" i="9"/>
  <c r="E306" i="9" s="1"/>
  <c r="B306" i="9" s="1"/>
  <c r="G1181" i="1"/>
  <c r="H1181" i="1"/>
  <c r="E18" i="9" l="1"/>
  <c r="B18" i="9" s="1"/>
  <c r="H1180" i="1"/>
  <c r="G1180" i="1"/>
  <c r="H8" i="3"/>
  <c r="M3" i="9" s="1"/>
  <c r="I7" i="9" l="1"/>
  <c r="K8" i="9"/>
  <c r="H22" i="9"/>
  <c r="H16" i="9"/>
  <c r="H15" i="9"/>
  <c r="I12" i="9"/>
  <c r="H334" i="9"/>
  <c r="M15" i="9"/>
  <c r="K10" i="9"/>
  <c r="J5" i="9"/>
  <c r="I13" i="9"/>
  <c r="I5" i="9"/>
  <c r="G334" i="9"/>
  <c r="G21" i="9"/>
  <c r="G22" i="9"/>
  <c r="I17" i="9"/>
  <c r="J12" i="9"/>
  <c r="H17" i="9"/>
  <c r="J8" i="9"/>
  <c r="K11" i="9"/>
  <c r="I11" i="9"/>
  <c r="G16" i="9"/>
  <c r="K9" i="9"/>
  <c r="I8" i="9"/>
  <c r="J9" i="9"/>
  <c r="K6" i="9"/>
  <c r="I9" i="9"/>
  <c r="J11" i="9"/>
  <c r="M16" i="9"/>
  <c r="L16" i="9"/>
  <c r="K12" i="9"/>
  <c r="J7" i="9"/>
  <c r="G17" i="9"/>
  <c r="J13" i="9"/>
  <c r="K7" i="9"/>
  <c r="J10" i="9"/>
  <c r="J6" i="9"/>
  <c r="H21" i="9"/>
  <c r="L15" i="9"/>
  <c r="J17" i="9"/>
  <c r="K5" i="9"/>
  <c r="K13" i="9"/>
  <c r="G15" i="9"/>
  <c r="I6" i="9"/>
  <c r="E10" i="9" l="1"/>
  <c r="B10" i="9" s="1"/>
  <c r="E22" i="9"/>
  <c r="B22" i="9" s="1"/>
  <c r="F16" i="9"/>
  <c r="E9" i="9"/>
  <c r="B9" i="9" s="1"/>
  <c r="E334" i="9"/>
  <c r="E298" i="9" s="1"/>
  <c r="I8" i="3" s="1"/>
  <c r="E5" i="9"/>
  <c r="B5" i="9" s="1"/>
  <c r="F15" i="9"/>
  <c r="E16" i="9"/>
  <c r="E17" i="9"/>
  <c r="B17" i="9" s="1"/>
  <c r="E12" i="9"/>
  <c r="B12" i="9" s="1"/>
  <c r="E21" i="9"/>
  <c r="B21" i="9" s="1"/>
  <c r="E13" i="9"/>
  <c r="B13" i="9" s="1"/>
  <c r="E8" i="9"/>
  <c r="B8" i="9" s="1"/>
  <c r="E6" i="9"/>
  <c r="B6" i="9" s="1"/>
  <c r="E15" i="9"/>
  <c r="E11" i="9"/>
  <c r="B11" i="9" s="1"/>
  <c r="E7" i="9"/>
  <c r="B7" i="9" s="1"/>
  <c r="B16" i="9" l="1"/>
  <c r="F14" i="9"/>
  <c r="F3" i="9" s="1"/>
  <c r="B334" i="9"/>
  <c r="B15" i="9"/>
  <c r="E14" i="9"/>
  <c r="I13" i="3" s="1"/>
  <c r="E4" i="9"/>
  <c r="E3" i="9" l="1"/>
</calcChain>
</file>

<file path=xl/sharedStrings.xml><?xml version="1.0" encoding="utf-8"?>
<sst xmlns="http://schemas.openxmlformats.org/spreadsheetml/2006/main" count="4732" uniqueCount="3657">
  <si>
    <t>Obveznik:</t>
  </si>
  <si>
    <t>28186 - OPĆINA SOKOLOVAC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</si>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</sst>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1972730.07</v>
      </c>
      <c r="D2" s="7">
        <f>'PR-RAS'!E6</f>
        <v>2082493.6099999999</v>
      </c>
      <c r="E2" s="7">
        <v>0</v>
      </c>
      <c r="F2" s="7">
        <v>0</v>
      </c>
      <c r="G2" s="8">
        <f t="shared" ref="G2:G274" si="0">(B2/1000)*(C2*1+D2*2)</f>
        <v>6137.7172900000005</v>
      </c>
      <c r="H2" s="8">
        <f t="shared" ref="H2:H274" si="1">ABS(C2-ROUND(C2,0))+ABS(D2-ROUND(D2,0))</f>
        <v>0.46000000019557774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627044.43999999994</v>
      </c>
      <c r="D3" s="2">
        <f>'PR-RAS'!E7</f>
        <v>704751.69000000006</v>
      </c>
      <c r="E3" s="2">
        <v>0</v>
      </c>
      <c r="F3" s="2">
        <v>0</v>
      </c>
      <c r="G3" s="3">
        <f t="shared" si="0"/>
        <v>4073.09564</v>
      </c>
      <c r="H3" s="3">
        <f t="shared" si="1"/>
        <v>0.74999999988358468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587916.51</v>
      </c>
      <c r="D4" s="2">
        <f>'PR-RAS'!E8</f>
        <v>672540.54</v>
      </c>
      <c r="E4" s="2">
        <v>0</v>
      </c>
      <c r="F4" s="2">
        <v>0</v>
      </c>
      <c r="G4" s="3">
        <f t="shared" si="0"/>
        <v>5798.9927700000007</v>
      </c>
      <c r="H4" s="3">
        <f t="shared" si="1"/>
        <v>0.94999999995343387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600455.43000000005</v>
      </c>
      <c r="D5" s="2">
        <f>'PR-RAS'!E9</f>
        <v>672540.54</v>
      </c>
      <c r="E5" s="2">
        <v>0</v>
      </c>
      <c r="F5" s="2">
        <v>0</v>
      </c>
      <c r="G5" s="3">
        <f t="shared" si="0"/>
        <v>7782.1460400000014</v>
      </c>
      <c r="H5" s="3">
        <f t="shared" si="1"/>
        <v>0.89000000001396984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12538.92</v>
      </c>
      <c r="D11" s="2">
        <f>'PR-RAS'!E15</f>
        <v>0</v>
      </c>
      <c r="E11" s="2">
        <v>0</v>
      </c>
      <c r="F11" s="2">
        <v>0</v>
      </c>
      <c r="G11" s="3">
        <f t="shared" si="0"/>
        <v>125.3892</v>
      </c>
      <c r="H11" s="3">
        <f t="shared" si="1"/>
        <v>7.999999999992724E-2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32508.36</v>
      </c>
      <c r="D19" s="2">
        <f>'PR-RAS'!E23</f>
        <v>24675.27</v>
      </c>
      <c r="E19" s="2">
        <v>0</v>
      </c>
      <c r="F19" s="2">
        <v>0</v>
      </c>
      <c r="G19" s="3">
        <f t="shared" si="0"/>
        <v>1473.4601999999998</v>
      </c>
      <c r="H19" s="3">
        <f t="shared" si="1"/>
        <v>0.63000000000101863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32508.36</v>
      </c>
      <c r="D23" s="2">
        <f>'PR-RAS'!E27</f>
        <v>24675.27</v>
      </c>
      <c r="E23" s="2">
        <v>0</v>
      </c>
      <c r="F23" s="2">
        <v>0</v>
      </c>
      <c r="G23" s="3">
        <f t="shared" si="0"/>
        <v>1800.8957999999998</v>
      </c>
      <c r="H23" s="3">
        <f t="shared" si="1"/>
        <v>0.63000000000101863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6619.57</v>
      </c>
      <c r="D25" s="2">
        <f>'PR-RAS'!E29</f>
        <v>7535.88</v>
      </c>
      <c r="E25" s="2">
        <v>0</v>
      </c>
      <c r="F25" s="2">
        <v>0</v>
      </c>
      <c r="G25" s="3">
        <f t="shared" si="0"/>
        <v>520.59192000000007</v>
      </c>
      <c r="H25" s="3">
        <f t="shared" si="1"/>
        <v>0.5500000000001819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6619.57</v>
      </c>
      <c r="D27" s="2">
        <f>'PR-RAS'!E31</f>
        <v>7535.88</v>
      </c>
      <c r="E27" s="2">
        <v>0</v>
      </c>
      <c r="F27" s="2">
        <v>0</v>
      </c>
      <c r="G27" s="3">
        <f t="shared" si="0"/>
        <v>563.97458000000006</v>
      </c>
      <c r="H27" s="3">
        <f t="shared" si="1"/>
        <v>0.5500000000001819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950851.78</v>
      </c>
      <c r="D45" s="2">
        <f>'PR-RAS'!E49</f>
        <v>1004900.0399999999</v>
      </c>
      <c r="E45" s="2">
        <v>0</v>
      </c>
      <c r="F45" s="2">
        <v>0</v>
      </c>
      <c r="G45" s="3">
        <f t="shared" si="0"/>
        <v>130268.68183999999</v>
      </c>
      <c r="H45" s="3">
        <f t="shared" si="1"/>
        <v>0.2599999998928979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950851.78</v>
      </c>
      <c r="D54" s="2">
        <f>'PR-RAS'!E58</f>
        <v>161500.32999999999</v>
      </c>
      <c r="E54" s="2">
        <v>0</v>
      </c>
      <c r="F54" s="2">
        <v>0</v>
      </c>
      <c r="G54" s="3">
        <f t="shared" si="0"/>
        <v>67514.179319999996</v>
      </c>
      <c r="H54" s="3">
        <f t="shared" si="1"/>
        <v>0.54999999995925464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759708.73</v>
      </c>
      <c r="D55" s="2">
        <f>'PR-RAS'!E59</f>
        <v>0</v>
      </c>
      <c r="E55" s="2">
        <v>0</v>
      </c>
      <c r="F55" s="2">
        <v>0</v>
      </c>
      <c r="G55" s="3">
        <f t="shared" si="0"/>
        <v>41024.271419999997</v>
      </c>
      <c r="H55" s="3">
        <f t="shared" si="1"/>
        <v>0.27000000001862645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191143.05</v>
      </c>
      <c r="D56" s="2">
        <f>'PR-RAS'!E60</f>
        <v>161500.32999999999</v>
      </c>
      <c r="E56" s="2">
        <v>0</v>
      </c>
      <c r="F56" s="2">
        <v>0</v>
      </c>
      <c r="G56" s="3">
        <f t="shared" si="0"/>
        <v>28277.904049999997</v>
      </c>
      <c r="H56" s="3">
        <f t="shared" si="1"/>
        <v>0.37999999997555278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843399.71</v>
      </c>
      <c r="E60" s="2">
        <v>0</v>
      </c>
      <c r="F60" s="2">
        <v>0</v>
      </c>
      <c r="G60" s="3">
        <f t="shared" si="0"/>
        <v>99521.165779999996</v>
      </c>
      <c r="H60" s="3">
        <f t="shared" si="1"/>
        <v>0.2900000000372529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843399.71</v>
      </c>
      <c r="E61" s="2">
        <v>0</v>
      </c>
      <c r="F61" s="2">
        <v>0</v>
      </c>
      <c r="G61" s="3">
        <f t="shared" si="0"/>
        <v>101207.96519999999</v>
      </c>
      <c r="H61" s="3">
        <f t="shared" si="1"/>
        <v>0.2900000000372529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131808.78999999998</v>
      </c>
      <c r="D78" s="2">
        <f>'PR-RAS'!E82</f>
        <v>104473.04</v>
      </c>
      <c r="E78" s="2">
        <v>0</v>
      </c>
      <c r="F78" s="2">
        <v>0</v>
      </c>
      <c r="G78" s="3">
        <f t="shared" si="0"/>
        <v>26238.12499</v>
      </c>
      <c r="H78" s="3">
        <f t="shared" si="1"/>
        <v>0.25000000001455192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89.21</v>
      </c>
      <c r="D79" s="2">
        <f>'PR-RAS'!E83</f>
        <v>59.67</v>
      </c>
      <c r="E79" s="2">
        <v>0</v>
      </c>
      <c r="F79" s="2">
        <v>0</v>
      </c>
      <c r="G79" s="3">
        <f t="shared" si="0"/>
        <v>16.2669</v>
      </c>
      <c r="H79" s="3">
        <f t="shared" si="1"/>
        <v>0.53999999999999204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89.21</v>
      </c>
      <c r="D81" s="2">
        <f>'PR-RAS'!E85</f>
        <v>59.67</v>
      </c>
      <c r="E81" s="2">
        <v>0</v>
      </c>
      <c r="F81" s="2">
        <v>0</v>
      </c>
      <c r="G81" s="3">
        <f t="shared" si="0"/>
        <v>16.684000000000001</v>
      </c>
      <c r="H81" s="3">
        <f t="shared" si="1"/>
        <v>0.53999999999999204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131719.57999999999</v>
      </c>
      <c r="D87" s="2">
        <f>'PR-RAS'!E91</f>
        <v>104413.37</v>
      </c>
      <c r="E87" s="2">
        <v>0</v>
      </c>
      <c r="F87" s="2">
        <v>0</v>
      </c>
      <c r="G87" s="3">
        <f t="shared" si="0"/>
        <v>29286.983519999994</v>
      </c>
      <c r="H87" s="3">
        <f t="shared" si="1"/>
        <v>0.79000000000814907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320.32</v>
      </c>
      <c r="D88" s="2">
        <f>'PR-RAS'!E92</f>
        <v>202</v>
      </c>
      <c r="E88" s="2">
        <v>0</v>
      </c>
      <c r="F88" s="2">
        <v>0</v>
      </c>
      <c r="G88" s="3">
        <f t="shared" si="0"/>
        <v>63.01583999999999</v>
      </c>
      <c r="H88" s="3">
        <f t="shared" si="1"/>
        <v>0.31999999999999318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4286.92</v>
      </c>
      <c r="D89" s="2">
        <f>'PR-RAS'!E93</f>
        <v>6152.59</v>
      </c>
      <c r="E89" s="2">
        <v>0</v>
      </c>
      <c r="F89" s="2">
        <v>0</v>
      </c>
      <c r="G89" s="3">
        <f t="shared" si="0"/>
        <v>1460.1047999999998</v>
      </c>
      <c r="H89" s="3">
        <f t="shared" si="1"/>
        <v>0.48999999999978172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127112.34</v>
      </c>
      <c r="D90" s="2">
        <f>'PR-RAS'!E94</f>
        <v>98058.78</v>
      </c>
      <c r="E90" s="2">
        <v>0</v>
      </c>
      <c r="F90" s="2">
        <v>0</v>
      </c>
      <c r="G90" s="3">
        <f t="shared" si="0"/>
        <v>28767.4611</v>
      </c>
      <c r="H90" s="3">
        <f t="shared" si="1"/>
        <v>0.55999999999767169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263025.06</v>
      </c>
      <c r="D102" s="2">
        <f>'PR-RAS'!E106</f>
        <v>268368.83999999997</v>
      </c>
      <c r="E102" s="2">
        <v>0</v>
      </c>
      <c r="F102" s="2">
        <v>0</v>
      </c>
      <c r="G102" s="3">
        <f t="shared" si="0"/>
        <v>80776.03674000001</v>
      </c>
      <c r="H102" s="3">
        <f t="shared" si="1"/>
        <v>0.22000000003026798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263025.06</v>
      </c>
      <c r="D108" s="2">
        <f>'PR-RAS'!E112</f>
        <v>268368.83999999997</v>
      </c>
      <c r="E108" s="2">
        <v>0</v>
      </c>
      <c r="F108" s="2">
        <v>0</v>
      </c>
      <c r="G108" s="3">
        <f t="shared" si="0"/>
        <v>85574.61318</v>
      </c>
      <c r="H108" s="3">
        <f t="shared" si="1"/>
        <v>0.22000000003026798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239601.7</v>
      </c>
      <c r="D111" s="2">
        <f>'PR-RAS'!E115</f>
        <v>224805.99</v>
      </c>
      <c r="E111" s="2">
        <v>0</v>
      </c>
      <c r="F111" s="2">
        <v>0</v>
      </c>
      <c r="G111" s="3">
        <f t="shared" si="0"/>
        <v>75813.504799999995</v>
      </c>
      <c r="H111" s="3">
        <f t="shared" si="1"/>
        <v>0.30999999999767169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23423.360000000001</v>
      </c>
      <c r="D113" s="2">
        <f>'PR-RAS'!E117</f>
        <v>43562.85</v>
      </c>
      <c r="E113" s="2">
        <v>0</v>
      </c>
      <c r="F113" s="2">
        <v>0</v>
      </c>
      <c r="G113" s="3">
        <f t="shared" si="0"/>
        <v>12381.494720000001</v>
      </c>
      <c r="H113" s="3">
        <f t="shared" si="1"/>
        <v>0.51000000000203727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1194376.6099999999</v>
      </c>
      <c r="D148" s="2">
        <f>'PR-RAS'!E152</f>
        <v>1415354.0999999996</v>
      </c>
      <c r="E148" s="2">
        <v>0</v>
      </c>
      <c r="F148" s="2">
        <v>0</v>
      </c>
      <c r="G148" s="3">
        <f t="shared" si="0"/>
        <v>591687.46706999978</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143700.75</v>
      </c>
      <c r="D149" s="2">
        <f>'PR-RAS'!E153</f>
        <v>184100.72</v>
      </c>
      <c r="E149" s="2">
        <v>0</v>
      </c>
      <c r="F149" s="2">
        <v>0</v>
      </c>
      <c r="G149" s="3">
        <f t="shared" si="0"/>
        <v>75761.524120000002</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109739.4</v>
      </c>
      <c r="D150" s="2">
        <f>'PR-RAS'!E154</f>
        <v>140495.04999999999</v>
      </c>
      <c r="E150" s="2">
        <v>0</v>
      </c>
      <c r="F150" s="2">
        <v>0</v>
      </c>
      <c r="G150" s="3">
        <f t="shared" si="0"/>
        <v>58218.695499999994</v>
      </c>
      <c r="H150" s="3">
        <f t="shared" si="1"/>
        <v>0.4499999999825377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109739.4</v>
      </c>
      <c r="D151" s="2">
        <f>'PR-RAS'!E155</f>
        <v>140495.04999999999</v>
      </c>
      <c r="E151" s="2">
        <v>0</v>
      </c>
      <c r="F151" s="2">
        <v>0</v>
      </c>
      <c r="G151" s="3">
        <f t="shared" si="0"/>
        <v>58609.424999999996</v>
      </c>
      <c r="H151" s="3">
        <f t="shared" si="1"/>
        <v>0.4499999999825377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15854.42</v>
      </c>
      <c r="D155" s="2">
        <f>'PR-RAS'!E159</f>
        <v>20423.98</v>
      </c>
      <c r="E155" s="2">
        <v>0</v>
      </c>
      <c r="F155" s="2">
        <v>0</v>
      </c>
      <c r="G155" s="3">
        <f t="shared" si="0"/>
        <v>8732.1665199999989</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18106.93</v>
      </c>
      <c r="D156" s="2">
        <f>'PR-RAS'!E160</f>
        <v>23181.69</v>
      </c>
      <c r="E156" s="2">
        <v>0</v>
      </c>
      <c r="F156" s="2">
        <v>0</v>
      </c>
      <c r="G156" s="3">
        <f t="shared" si="0"/>
        <v>9992.8980499999998</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18106.93</v>
      </c>
      <c r="D158" s="2">
        <f>'PR-RAS'!E162</f>
        <v>23181.69</v>
      </c>
      <c r="E158" s="2">
        <v>0</v>
      </c>
      <c r="F158" s="2">
        <v>0</v>
      </c>
      <c r="G158" s="3">
        <f t="shared" si="0"/>
        <v>10121.838669999999</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446111.50999999995</v>
      </c>
      <c r="D160" s="2">
        <f>'PR-RAS'!E164</f>
        <v>516111.57999999996</v>
      </c>
      <c r="E160" s="2">
        <v>0</v>
      </c>
      <c r="F160" s="2">
        <v>0</v>
      </c>
      <c r="G160" s="3">
        <f t="shared" si="0"/>
        <v>235055.21252999999</v>
      </c>
      <c r="H160" s="3">
        <f t="shared" si="1"/>
        <v>0.91000000009080395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15999.26</v>
      </c>
      <c r="D161" s="2">
        <f>'PR-RAS'!E165</f>
        <v>12809.7</v>
      </c>
      <c r="E161" s="2">
        <v>0</v>
      </c>
      <c r="F161" s="2">
        <v>0</v>
      </c>
      <c r="G161" s="3">
        <f t="shared" si="0"/>
        <v>6658.9856000000009</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15362.9</v>
      </c>
      <c r="D163" s="2">
        <f>'PR-RAS'!E167</f>
        <v>12809.7</v>
      </c>
      <c r="E163" s="2">
        <v>0</v>
      </c>
      <c r="F163" s="2">
        <v>0</v>
      </c>
      <c r="G163" s="3">
        <f t="shared" si="0"/>
        <v>6639.1326000000008</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636.36</v>
      </c>
      <c r="D164" s="2">
        <f>'PR-RAS'!E168</f>
        <v>0</v>
      </c>
      <c r="E164" s="2">
        <v>0</v>
      </c>
      <c r="F164" s="2">
        <v>0</v>
      </c>
      <c r="G164" s="3">
        <f t="shared" si="0"/>
        <v>103.72668</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72220.03</v>
      </c>
      <c r="D166" s="2">
        <f>'PR-RAS'!E170</f>
        <v>90423.97</v>
      </c>
      <c r="E166" s="2">
        <v>0</v>
      </c>
      <c r="F166" s="2">
        <v>0</v>
      </c>
      <c r="G166" s="3">
        <f t="shared" si="0"/>
        <v>41756.215049999999</v>
      </c>
      <c r="H166" s="3">
        <f t="shared" si="1"/>
        <v>5.9999999997671694E-2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2140.02</v>
      </c>
      <c r="D167" s="2">
        <f>'PR-RAS'!E171</f>
        <v>2401.86</v>
      </c>
      <c r="E167" s="2">
        <v>0</v>
      </c>
      <c r="F167" s="2">
        <v>0</v>
      </c>
      <c r="G167" s="3">
        <f t="shared" si="0"/>
        <v>1152.66084</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18969.07</v>
      </c>
      <c r="D168" s="2">
        <f>'PR-RAS'!E172</f>
        <v>19249.38</v>
      </c>
      <c r="E168" s="2">
        <v>0</v>
      </c>
      <c r="F168" s="2">
        <v>0</v>
      </c>
      <c r="G168" s="3">
        <f t="shared" si="0"/>
        <v>9597.1276100000014</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35102.54</v>
      </c>
      <c r="D169" s="2">
        <f>'PR-RAS'!E173</f>
        <v>42522.75</v>
      </c>
      <c r="E169" s="2">
        <v>0</v>
      </c>
      <c r="F169" s="2">
        <v>0</v>
      </c>
      <c r="G169" s="3">
        <f t="shared" si="0"/>
        <v>20184.870720000003</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16008.4</v>
      </c>
      <c r="D170" s="2">
        <f>'PR-RAS'!E174</f>
        <v>26249.98</v>
      </c>
      <c r="E170" s="2">
        <v>0</v>
      </c>
      <c r="F170" s="2">
        <v>0</v>
      </c>
      <c r="G170" s="3">
        <f t="shared" si="0"/>
        <v>11577.912840000001</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296965.8</v>
      </c>
      <c r="D174" s="2">
        <f>'PR-RAS'!E178</f>
        <v>292186.45999999996</v>
      </c>
      <c r="E174" s="2">
        <v>0</v>
      </c>
      <c r="F174" s="2">
        <v>0</v>
      </c>
      <c r="G174" s="3">
        <f t="shared" si="0"/>
        <v>152471.59855999998</v>
      </c>
      <c r="H174" s="3">
        <f t="shared" si="1"/>
        <v>0.65999999997438863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1809.47</v>
      </c>
      <c r="D175" s="2">
        <f>'PR-RAS'!E179</f>
        <v>2803.8</v>
      </c>
      <c r="E175" s="2">
        <v>0</v>
      </c>
      <c r="F175" s="2">
        <v>0</v>
      </c>
      <c r="G175" s="3">
        <f t="shared" si="0"/>
        <v>1290.5701799999999</v>
      </c>
      <c r="H175" s="3">
        <f t="shared" si="1"/>
        <v>0.66999999999984539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235288.9</v>
      </c>
      <c r="D176" s="2">
        <f>'PR-RAS'!E180</f>
        <v>160855.95000000001</v>
      </c>
      <c r="E176" s="2">
        <v>0</v>
      </c>
      <c r="F176" s="2">
        <v>0</v>
      </c>
      <c r="G176" s="3">
        <f t="shared" si="0"/>
        <v>97475.14</v>
      </c>
      <c r="H176" s="3">
        <f t="shared" si="1"/>
        <v>0.14999999999417923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3745.17</v>
      </c>
      <c r="D177" s="2">
        <f>'PR-RAS'!E181</f>
        <v>20642.46</v>
      </c>
      <c r="E177" s="2">
        <v>0</v>
      </c>
      <c r="F177" s="2">
        <v>0</v>
      </c>
      <c r="G177" s="3">
        <f t="shared" si="0"/>
        <v>7925.2958399999989</v>
      </c>
      <c r="H177" s="3">
        <f t="shared" si="1"/>
        <v>0.62999999999919964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28074.92</v>
      </c>
      <c r="D178" s="2">
        <f>'PR-RAS'!E182</f>
        <v>47372.4</v>
      </c>
      <c r="E178" s="2">
        <v>0</v>
      </c>
      <c r="F178" s="2">
        <v>0</v>
      </c>
      <c r="G178" s="3">
        <f t="shared" si="0"/>
        <v>21739.09044</v>
      </c>
      <c r="H178" s="3">
        <f t="shared" si="1"/>
        <v>0.48000000000320142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9426.49</v>
      </c>
      <c r="D180" s="2">
        <f>'PR-RAS'!E184</f>
        <v>9785.94</v>
      </c>
      <c r="E180" s="2">
        <v>0</v>
      </c>
      <c r="F180" s="2">
        <v>0</v>
      </c>
      <c r="G180" s="3">
        <f t="shared" si="0"/>
        <v>5190.7082300000002</v>
      </c>
      <c r="H180" s="3">
        <f t="shared" si="1"/>
        <v>0.5499999999992724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8318.75</v>
      </c>
      <c r="D181" s="2">
        <f>'PR-RAS'!E185</f>
        <v>39751.99</v>
      </c>
      <c r="E181" s="2">
        <v>0</v>
      </c>
      <c r="F181" s="2">
        <v>0</v>
      </c>
      <c r="G181" s="3">
        <f t="shared" si="0"/>
        <v>15808.091399999999</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10302.1</v>
      </c>
      <c r="D183" s="2">
        <f>'PR-RAS'!E187</f>
        <v>10973.92</v>
      </c>
      <c r="E183" s="2">
        <v>0</v>
      </c>
      <c r="F183" s="2">
        <v>0</v>
      </c>
      <c r="G183" s="3">
        <f t="shared" si="0"/>
        <v>5869.4890800000003</v>
      </c>
      <c r="H183" s="3">
        <f t="shared" si="1"/>
        <v>0.18000000000029104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60926.42</v>
      </c>
      <c r="D190" s="2">
        <f>'PR-RAS'!E194</f>
        <v>120691.45</v>
      </c>
      <c r="E190" s="2">
        <v>0</v>
      </c>
      <c r="F190" s="2">
        <v>0</v>
      </c>
      <c r="G190" s="3">
        <f t="shared" si="0"/>
        <v>57136.461479999998</v>
      </c>
      <c r="H190" s="3">
        <f t="shared" si="1"/>
        <v>0.86999999999534339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43303.24</v>
      </c>
      <c r="D191" s="2">
        <f>'PR-RAS'!E195</f>
        <v>89445.19</v>
      </c>
      <c r="E191" s="2">
        <v>0</v>
      </c>
      <c r="F191" s="2">
        <v>0</v>
      </c>
      <c r="G191" s="3">
        <f t="shared" si="0"/>
        <v>42216.787799999998</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9145.89</v>
      </c>
      <c r="D193" s="2">
        <f>'PR-RAS'!E197</f>
        <v>15356.15</v>
      </c>
      <c r="E193" s="2">
        <v>0</v>
      </c>
      <c r="F193" s="2">
        <v>0</v>
      </c>
      <c r="G193" s="3">
        <f t="shared" si="0"/>
        <v>7652.7724800000005</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796.34</v>
      </c>
      <c r="D194" s="2">
        <f>'PR-RAS'!E198</f>
        <v>0</v>
      </c>
      <c r="E194" s="2">
        <v>0</v>
      </c>
      <c r="F194" s="2">
        <v>0</v>
      </c>
      <c r="G194" s="3">
        <f t="shared" si="0"/>
        <v>153.69362000000001</v>
      </c>
      <c r="H194" s="3">
        <f t="shared" si="1"/>
        <v>0.34000000000003183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384.37</v>
      </c>
      <c r="D195" s="2">
        <f>'PR-RAS'!E199</f>
        <v>161.33000000000001</v>
      </c>
      <c r="E195" s="2">
        <v>0</v>
      </c>
      <c r="F195" s="2">
        <v>0</v>
      </c>
      <c r="G195" s="3">
        <f t="shared" si="0"/>
        <v>137.16381999999999</v>
      </c>
      <c r="H195" s="3">
        <f t="shared" si="1"/>
        <v>0.70000000000001705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3750</v>
      </c>
      <c r="E196" s="2">
        <v>0</v>
      </c>
      <c r="F196" s="2">
        <v>0</v>
      </c>
      <c r="G196" s="3">
        <f t="shared" si="0"/>
        <v>1462.5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7296.58</v>
      </c>
      <c r="D197" s="2">
        <f>'PR-RAS'!E201</f>
        <v>11978.78</v>
      </c>
      <c r="E197" s="2">
        <v>0</v>
      </c>
      <c r="F197" s="2">
        <v>0</v>
      </c>
      <c r="G197" s="3">
        <f t="shared" si="0"/>
        <v>6125.8114400000004</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37994.85</v>
      </c>
      <c r="D198" s="2">
        <f>'PR-RAS'!E202</f>
        <v>43093.05</v>
      </c>
      <c r="E198" s="2">
        <v>0</v>
      </c>
      <c r="F198" s="2">
        <v>0</v>
      </c>
      <c r="G198" s="3">
        <f t="shared" si="0"/>
        <v>24463.647150000004</v>
      </c>
      <c r="H198" s="3">
        <f t="shared" si="1"/>
        <v>0.20000000000436557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37994.85</v>
      </c>
      <c r="D212" s="2">
        <f>'PR-RAS'!E216</f>
        <v>43093.05</v>
      </c>
      <c r="E212" s="2">
        <v>0</v>
      </c>
      <c r="F212" s="2">
        <v>0</v>
      </c>
      <c r="G212" s="3">
        <f t="shared" si="0"/>
        <v>26202.18045</v>
      </c>
      <c r="H212" s="3">
        <f t="shared" si="1"/>
        <v>0.20000000000436557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4301.6499999999996</v>
      </c>
      <c r="D213" s="2">
        <f>'PR-RAS'!E217</f>
        <v>4451.83</v>
      </c>
      <c r="E213" s="2">
        <v>0</v>
      </c>
      <c r="F213" s="2">
        <v>0</v>
      </c>
      <c r="G213" s="3">
        <f t="shared" si="0"/>
        <v>2799.5257199999996</v>
      </c>
      <c r="H213" s="3">
        <f t="shared" si="1"/>
        <v>0.52000000000043656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33693.199999999997</v>
      </c>
      <c r="D216" s="2">
        <f>'PR-RAS'!E220</f>
        <v>38641.22</v>
      </c>
      <c r="E216" s="2">
        <v>0</v>
      </c>
      <c r="F216" s="2">
        <v>0</v>
      </c>
      <c r="G216" s="3">
        <f t="shared" si="0"/>
        <v>23859.762599999998</v>
      </c>
      <c r="H216" s="3">
        <f t="shared" si="1"/>
        <v>0.41999999999825377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17793.98</v>
      </c>
      <c r="D217" s="2">
        <f>'PR-RAS'!E221</f>
        <v>17420.96</v>
      </c>
      <c r="E217" s="2">
        <v>0</v>
      </c>
      <c r="F217" s="2">
        <v>0</v>
      </c>
      <c r="G217" s="3">
        <f t="shared" si="0"/>
        <v>11369.354399999998</v>
      </c>
      <c r="H217" s="3">
        <f t="shared" si="1"/>
        <v>6.0000000001309672E-2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17793.98</v>
      </c>
      <c r="D221" s="2">
        <f>'PR-RAS'!E225</f>
        <v>17420.96</v>
      </c>
      <c r="E221" s="2">
        <v>0</v>
      </c>
      <c r="F221" s="2">
        <v>0</v>
      </c>
      <c r="G221" s="3">
        <f t="shared" si="0"/>
        <v>11579.897999999999</v>
      </c>
      <c r="H221" s="3">
        <f t="shared" si="1"/>
        <v>6.0000000001309672E-2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17793.98</v>
      </c>
      <c r="D224" s="2">
        <f>'PR-RAS'!E228</f>
        <v>17420.96</v>
      </c>
      <c r="E224" s="2">
        <v>0</v>
      </c>
      <c r="F224" s="2">
        <v>0</v>
      </c>
      <c r="G224" s="3">
        <f t="shared" si="0"/>
        <v>11737.805699999999</v>
      </c>
      <c r="H224" s="3">
        <f t="shared" si="1"/>
        <v>6.0000000001309672E-2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5882.82</v>
      </c>
      <c r="D226" s="2">
        <f>'PR-RAS'!E230</f>
        <v>6144.21</v>
      </c>
      <c r="E226" s="2">
        <v>0</v>
      </c>
      <c r="F226" s="2">
        <v>0</v>
      </c>
      <c r="G226" s="3">
        <f t="shared" si="0"/>
        <v>4088.5289999999995</v>
      </c>
      <c r="H226" s="3">
        <f t="shared" si="1"/>
        <v>0.39000000000032742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5882.82</v>
      </c>
      <c r="D233" s="2">
        <f>'PR-RAS'!E237</f>
        <v>6144.21</v>
      </c>
      <c r="E233" s="2">
        <v>0</v>
      </c>
      <c r="F233" s="2">
        <v>0</v>
      </c>
      <c r="G233" s="3">
        <f t="shared" si="0"/>
        <v>4215.72768</v>
      </c>
      <c r="H233" s="3">
        <f t="shared" si="1"/>
        <v>0.39000000000032742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5882.82</v>
      </c>
      <c r="D234" s="2">
        <f>'PR-RAS'!E238</f>
        <v>6144.21</v>
      </c>
      <c r="E234" s="2">
        <v>0</v>
      </c>
      <c r="F234" s="2">
        <v>0</v>
      </c>
      <c r="G234" s="3">
        <f t="shared" si="0"/>
        <v>4233.8989199999996</v>
      </c>
      <c r="H234" s="3">
        <f t="shared" si="1"/>
        <v>0.39000000000032742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341289.14999999997</v>
      </c>
      <c r="D258" s="2">
        <f>'PR-RAS'!E262</f>
        <v>420027.69999999995</v>
      </c>
      <c r="E258" s="2">
        <v>0</v>
      </c>
      <c r="F258" s="2">
        <v>0</v>
      </c>
      <c r="G258" s="3">
        <f t="shared" si="0"/>
        <v>303605.54934999999</v>
      </c>
      <c r="H258" s="3">
        <f t="shared" si="1"/>
        <v>0.45000000001164153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341289.14999999997</v>
      </c>
      <c r="D265" s="2">
        <f>'PR-RAS'!E269</f>
        <v>420027.69999999995</v>
      </c>
      <c r="E265" s="2">
        <v>0</v>
      </c>
      <c r="F265" s="2">
        <v>0</v>
      </c>
      <c r="G265" s="3">
        <f t="shared" si="0"/>
        <v>311874.96119999996</v>
      </c>
      <c r="H265" s="3">
        <f t="shared" si="1"/>
        <v>0.45000000001164153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52179.67</v>
      </c>
      <c r="D266" s="2">
        <f>'PR-RAS'!E270</f>
        <v>73546.41</v>
      </c>
      <c r="E266" s="2">
        <v>0</v>
      </c>
      <c r="F266" s="2">
        <v>0</v>
      </c>
      <c r="G266" s="3">
        <f t="shared" si="0"/>
        <v>52807.209849999999</v>
      </c>
      <c r="H266" s="3">
        <f t="shared" si="1"/>
        <v>0.74000000000523869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289109.48</v>
      </c>
      <c r="D267" s="2">
        <f>'PR-RAS'!E271</f>
        <v>346481.29</v>
      </c>
      <c r="E267" s="2">
        <v>0</v>
      </c>
      <c r="F267" s="2">
        <v>0</v>
      </c>
      <c r="G267" s="3">
        <f t="shared" si="0"/>
        <v>261231.16795999999</v>
      </c>
      <c r="H267" s="3">
        <f t="shared" si="1"/>
        <v>0.76999999996041879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201603.55</v>
      </c>
      <c r="D269" s="2">
        <f>'PR-RAS'!E273</f>
        <v>228455.88</v>
      </c>
      <c r="E269" s="2">
        <v>0</v>
      </c>
      <c r="F269" s="2">
        <v>0</v>
      </c>
      <c r="G269" s="3">
        <f t="shared" si="0"/>
        <v>176482.10308000003</v>
      </c>
      <c r="H269" s="3">
        <f t="shared" si="1"/>
        <v>0.57000000000698492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191603.55</v>
      </c>
      <c r="D270" s="2">
        <f>'PR-RAS'!E274</f>
        <v>228455.88</v>
      </c>
      <c r="E270" s="2">
        <v>0</v>
      </c>
      <c r="F270" s="2">
        <v>0</v>
      </c>
      <c r="G270" s="3">
        <f t="shared" si="0"/>
        <v>174450.61839000002</v>
      </c>
      <c r="H270" s="3">
        <f t="shared" si="1"/>
        <v>0.57000000000698492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191603.55</v>
      </c>
      <c r="D271" s="2">
        <f>'PR-RAS'!E275</f>
        <v>228455.88</v>
      </c>
      <c r="E271" s="2">
        <v>0</v>
      </c>
      <c r="F271" s="2">
        <v>0</v>
      </c>
      <c r="G271" s="3">
        <f t="shared" si="0"/>
        <v>175099.13370000003</v>
      </c>
      <c r="H271" s="3">
        <f t="shared" si="1"/>
        <v>0.57000000000698492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10000</v>
      </c>
      <c r="D274" s="2">
        <f>'PR-RAS'!E278</f>
        <v>0</v>
      </c>
      <c r="E274" s="2">
        <v>0</v>
      </c>
      <c r="F274" s="2">
        <v>0</v>
      </c>
      <c r="G274" s="3">
        <f t="shared" si="0"/>
        <v>2730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10000</v>
      </c>
      <c r="D275" s="2">
        <f>'PR-RAS'!E279</f>
        <v>0</v>
      </c>
      <c r="E275" s="2">
        <v>0</v>
      </c>
      <c r="F275" s="2">
        <v>0</v>
      </c>
      <c r="G275" s="3">
        <f t="shared" ref="G275:G528" si="4">(B275/1000)*(C275*1+D275*2)</f>
        <v>2740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1194376.6099999999</v>
      </c>
      <c r="D295" s="2">
        <f>'PR-RAS'!E299</f>
        <v>1415354.0999999996</v>
      </c>
      <c r="E295" s="2">
        <v>0</v>
      </c>
      <c r="F295" s="2">
        <v>0</v>
      </c>
      <c r="G295" s="3">
        <f t="shared" si="4"/>
        <v>1183374.9341399996</v>
      </c>
      <c r="H295" s="3">
        <f t="shared" si="5"/>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778353.4600000002</v>
      </c>
      <c r="D296" s="2">
        <f>'PR-RAS'!E300</f>
        <v>667139.51000000024</v>
      </c>
      <c r="E296" s="2">
        <v>0</v>
      </c>
      <c r="F296" s="2">
        <v>0</v>
      </c>
      <c r="G296" s="3">
        <f t="shared" si="4"/>
        <v>623226.58160000015</v>
      </c>
      <c r="H296" s="3">
        <f t="shared" si="5"/>
        <v>0.94999999995343387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2180236.52</v>
      </c>
      <c r="D298" s="2">
        <f>'PR-RAS'!E302</f>
        <v>2958059.09</v>
      </c>
      <c r="E298" s="2">
        <v>0</v>
      </c>
      <c r="F298" s="2">
        <v>0</v>
      </c>
      <c r="G298" s="3">
        <f t="shared" si="4"/>
        <v>2404617.3458999996</v>
      </c>
      <c r="H298" s="3">
        <f t="shared" si="5"/>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62815.69</v>
      </c>
      <c r="D300" s="2">
        <f>'PR-RAS'!E304</f>
        <v>70287.62</v>
      </c>
      <c r="E300" s="2">
        <v>0</v>
      </c>
      <c r="F300" s="2">
        <v>0</v>
      </c>
      <c r="G300" s="3">
        <f t="shared" si="4"/>
        <v>60813.888069999994</v>
      </c>
      <c r="H300" s="3">
        <f t="shared" si="5"/>
        <v>0.69000000000232831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700</v>
      </c>
      <c r="D303" s="2">
        <f>'PR-RAS'!E308</f>
        <v>0</v>
      </c>
      <c r="E303" s="2">
        <v>0</v>
      </c>
      <c r="F303" s="2">
        <v>0</v>
      </c>
      <c r="G303" s="3">
        <f t="shared" si="4"/>
        <v>211.4</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700</v>
      </c>
      <c r="D304" s="2">
        <f>'PR-RAS'!E309</f>
        <v>0</v>
      </c>
      <c r="E304" s="2">
        <v>0</v>
      </c>
      <c r="F304" s="2">
        <v>0</v>
      </c>
      <c r="G304" s="3">
        <f t="shared" si="4"/>
        <v>212.1</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700</v>
      </c>
      <c r="D305" s="2">
        <f>'PR-RAS'!E310</f>
        <v>0</v>
      </c>
      <c r="E305" s="2">
        <v>0</v>
      </c>
      <c r="F305" s="2">
        <v>0</v>
      </c>
      <c r="G305" s="3">
        <f t="shared" si="4"/>
        <v>212.79999999999998</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700</v>
      </c>
      <c r="D306" s="2">
        <f>'PR-RAS'!E311</f>
        <v>0</v>
      </c>
      <c r="E306" s="2">
        <v>0</v>
      </c>
      <c r="F306" s="2">
        <v>0</v>
      </c>
      <c r="G306" s="3">
        <f t="shared" si="4"/>
        <v>213.5</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1248947.1000000001</v>
      </c>
      <c r="D355" s="2">
        <f>'PR-RAS'!E360</f>
        <v>535476.81999999995</v>
      </c>
      <c r="E355" s="2">
        <v>0</v>
      </c>
      <c r="F355" s="2">
        <v>0</v>
      </c>
      <c r="G355" s="3">
        <f t="shared" si="4"/>
        <v>821244.86196000001</v>
      </c>
      <c r="H355" s="3">
        <f t="shared" si="5"/>
        <v>0.280000000144355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1148553.8600000001</v>
      </c>
      <c r="D368" s="2">
        <f>'PR-RAS'!E373</f>
        <v>479472.47</v>
      </c>
      <c r="E368" s="2">
        <v>0</v>
      </c>
      <c r="F368" s="2">
        <v>0</v>
      </c>
      <c r="G368" s="3">
        <f t="shared" si="4"/>
        <v>773452.05959999992</v>
      </c>
      <c r="H368" s="3">
        <f t="shared" si="5"/>
        <v>0.60999999986961484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1086712.26</v>
      </c>
      <c r="D369" s="2">
        <f>'PR-RAS'!E374</f>
        <v>314452.43</v>
      </c>
      <c r="E369" s="2">
        <v>0</v>
      </c>
      <c r="F369" s="2">
        <v>0</v>
      </c>
      <c r="G369" s="3">
        <f t="shared" si="4"/>
        <v>631347.10016000003</v>
      </c>
      <c r="H369" s="3">
        <f t="shared" si="5"/>
        <v>0.69000000000232831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752549.31</v>
      </c>
      <c r="D371" s="2">
        <f>'PR-RAS'!E376</f>
        <v>10798.77</v>
      </c>
      <c r="E371" s="2">
        <v>0</v>
      </c>
      <c r="F371" s="2">
        <v>0</v>
      </c>
      <c r="G371" s="3">
        <f t="shared" si="4"/>
        <v>286434.33450000006</v>
      </c>
      <c r="H371" s="3">
        <f t="shared" si="5"/>
        <v>0.5400000000554428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256047.45</v>
      </c>
      <c r="D372" s="2">
        <f>'PR-RAS'!E377</f>
        <v>177021.34</v>
      </c>
      <c r="E372" s="2">
        <v>0</v>
      </c>
      <c r="F372" s="2">
        <v>0</v>
      </c>
      <c r="G372" s="3">
        <f t="shared" si="4"/>
        <v>226343.43823</v>
      </c>
      <c r="H372" s="3">
        <f t="shared" si="5"/>
        <v>0.79000000000814907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78115.5</v>
      </c>
      <c r="D373" s="2">
        <f>'PR-RAS'!E378</f>
        <v>126632.32000000001</v>
      </c>
      <c r="E373" s="2">
        <v>0</v>
      </c>
      <c r="F373" s="2">
        <v>0</v>
      </c>
      <c r="G373" s="3">
        <f t="shared" si="4"/>
        <v>123273.41208000001</v>
      </c>
      <c r="H373" s="3">
        <f t="shared" si="5"/>
        <v>0.82000000000698492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56716.6</v>
      </c>
      <c r="D374" s="2">
        <f>'PR-RAS'!E379</f>
        <v>163107.16</v>
      </c>
      <c r="E374" s="2">
        <v>0</v>
      </c>
      <c r="F374" s="2">
        <v>0</v>
      </c>
      <c r="G374" s="3">
        <f t="shared" si="4"/>
        <v>142833.23316</v>
      </c>
      <c r="H374" s="3">
        <f t="shared" si="5"/>
        <v>0.56000000000494765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4338.34</v>
      </c>
      <c r="E375" s="2">
        <v>0</v>
      </c>
      <c r="F375" s="2">
        <v>0</v>
      </c>
      <c r="G375" s="3">
        <f t="shared" si="4"/>
        <v>3245.0783200000001</v>
      </c>
      <c r="H375" s="3">
        <f t="shared" si="5"/>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56716.6</v>
      </c>
      <c r="D381" s="2">
        <f>'PR-RAS'!E386</f>
        <v>158768.82</v>
      </c>
      <c r="E381" s="2">
        <v>0</v>
      </c>
      <c r="F381" s="2">
        <v>0</v>
      </c>
      <c r="G381" s="3">
        <f t="shared" si="4"/>
        <v>142216.61119999998</v>
      </c>
      <c r="H381" s="3">
        <f t="shared" si="5"/>
        <v>0.57999999999447027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5125</v>
      </c>
      <c r="D396" s="2">
        <f>'PR-RAS'!E401</f>
        <v>1912.88</v>
      </c>
      <c r="E396" s="2">
        <v>0</v>
      </c>
      <c r="F396" s="2">
        <v>0</v>
      </c>
      <c r="G396" s="3">
        <f t="shared" si="4"/>
        <v>3535.5502000000001</v>
      </c>
      <c r="H396" s="3">
        <f t="shared" si="5"/>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2875</v>
      </c>
      <c r="D398" s="2">
        <f>'PR-RAS'!E403</f>
        <v>0</v>
      </c>
      <c r="E398" s="2">
        <v>0</v>
      </c>
      <c r="F398" s="2">
        <v>0</v>
      </c>
      <c r="G398" s="3">
        <f t="shared" si="4"/>
        <v>1141.375</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2250</v>
      </c>
      <c r="D400" s="2">
        <f>'PR-RAS'!E405</f>
        <v>1912.88</v>
      </c>
      <c r="E400" s="2">
        <v>0</v>
      </c>
      <c r="F400" s="2">
        <v>0</v>
      </c>
      <c r="G400" s="3">
        <f t="shared" si="4"/>
        <v>2424.2282400000004</v>
      </c>
      <c r="H400" s="3">
        <f t="shared" si="5"/>
        <v>0.11999999999989086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100393.24</v>
      </c>
      <c r="D407" s="2">
        <f>'PR-RAS'!E412</f>
        <v>56004.35</v>
      </c>
      <c r="E407" s="2">
        <v>0</v>
      </c>
      <c r="F407" s="2">
        <v>0</v>
      </c>
      <c r="G407" s="3">
        <f t="shared" si="4"/>
        <v>86235.187640000004</v>
      </c>
      <c r="H407" s="3">
        <f t="shared" si="5"/>
        <v>0.5900000000037835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100393.24</v>
      </c>
      <c r="D408" s="2">
        <f>'PR-RAS'!E413</f>
        <v>56004.35</v>
      </c>
      <c r="E408" s="2">
        <v>0</v>
      </c>
      <c r="F408" s="2">
        <v>0</v>
      </c>
      <c r="G408" s="3">
        <f t="shared" si="4"/>
        <v>86447.58958</v>
      </c>
      <c r="H408" s="3">
        <f t="shared" si="5"/>
        <v>0.5900000000037835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1248247.1000000001</v>
      </c>
      <c r="D413" s="2">
        <f>'PR-RAS'!E418</f>
        <v>535476.81999999995</v>
      </c>
      <c r="E413" s="2">
        <v>0</v>
      </c>
      <c r="F413" s="2">
        <v>0</v>
      </c>
      <c r="G413" s="3">
        <f t="shared" si="4"/>
        <v>955510.70488000009</v>
      </c>
      <c r="H413" s="3">
        <f t="shared" si="5"/>
        <v>0.280000000144355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1495263.09</v>
      </c>
      <c r="D415" s="2">
        <f>'PR-RAS'!E420</f>
        <v>2743510.19</v>
      </c>
      <c r="E415" s="2">
        <v>0</v>
      </c>
      <c r="F415" s="2">
        <v>0</v>
      </c>
      <c r="G415" s="3">
        <f t="shared" si="4"/>
        <v>2890665.3565799999</v>
      </c>
      <c r="H415" s="3">
        <f t="shared" si="5"/>
        <v>0.28000000002793968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1973430.07</v>
      </c>
      <c r="D417" s="2">
        <f>'PR-RAS'!E422</f>
        <v>2082493.6099999999</v>
      </c>
      <c r="E417" s="2">
        <v>0</v>
      </c>
      <c r="F417" s="2">
        <v>0</v>
      </c>
      <c r="G417" s="3">
        <f t="shared" si="4"/>
        <v>2553581.5926399999</v>
      </c>
      <c r="H417" s="3">
        <f t="shared" si="5"/>
        <v>0.46000000019557774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2443323.71</v>
      </c>
      <c r="D418" s="2">
        <f>'PR-RAS'!E423</f>
        <v>1950830.9199999995</v>
      </c>
      <c r="E418" s="2">
        <v>0</v>
      </c>
      <c r="F418" s="2">
        <v>0</v>
      </c>
      <c r="G418" s="3">
        <f t="shared" si="4"/>
        <v>2645858.9743499993</v>
      </c>
      <c r="H418" s="3">
        <f t="shared" si="5"/>
        <v>0.37000000057742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131662.69000000041</v>
      </c>
      <c r="E419" s="2">
        <v>0</v>
      </c>
      <c r="F419" s="2">
        <v>0</v>
      </c>
      <c r="G419" s="3">
        <f t="shared" si="4"/>
        <v>110070.00884000034</v>
      </c>
      <c r="H419" s="3">
        <f t="shared" si="5"/>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469893.6399999999</v>
      </c>
      <c r="D420" s="2">
        <f>'PR-RAS'!E425</f>
        <v>0</v>
      </c>
      <c r="E420" s="2">
        <v>0</v>
      </c>
      <c r="F420" s="2">
        <v>0</v>
      </c>
      <c r="G420" s="3">
        <f t="shared" si="4"/>
        <v>196885.43515999994</v>
      </c>
      <c r="H420" s="3">
        <f t="shared" si="5"/>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684973.42999999993</v>
      </c>
      <c r="D421" s="2">
        <f>'PR-RAS'!E426</f>
        <v>214548.89999999991</v>
      </c>
      <c r="E421" s="2">
        <v>0</v>
      </c>
      <c r="F421" s="2">
        <v>0</v>
      </c>
      <c r="G421" s="3">
        <f t="shared" si="4"/>
        <v>467909.91659999988</v>
      </c>
      <c r="H421" s="3">
        <f t="shared" si="5"/>
        <v>0.53000000002793968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62815.69</v>
      </c>
      <c r="D423" s="2">
        <f>'PR-RAS'!E428</f>
        <v>70287.62</v>
      </c>
      <c r="E423" s="2">
        <v>0</v>
      </c>
      <c r="F423" s="2">
        <v>0</v>
      </c>
      <c r="G423" s="3">
        <f t="shared" si="4"/>
        <v>85830.97245999999</v>
      </c>
      <c r="H423" s="3">
        <f t="shared" si="5"/>
        <v>0.69000000000232831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33844.32</v>
      </c>
      <c r="D636" s="2">
        <f>'PR-RAS'!E642</f>
        <v>33844.32</v>
      </c>
      <c r="E636" s="2">
        <v>0</v>
      </c>
      <c r="F636" s="2">
        <v>0</v>
      </c>
      <c r="G636" s="3">
        <f t="shared" si="6"/>
        <v>64473.429599999996</v>
      </c>
      <c r="H636" s="3">
        <f t="shared" si="7"/>
        <v>0.63999999999941792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1973430.07</v>
      </c>
      <c r="D637" s="2">
        <f>'PR-RAS'!E643</f>
        <v>2082493.6099999999</v>
      </c>
      <c r="E637" s="2">
        <v>0</v>
      </c>
      <c r="F637" s="2">
        <v>0</v>
      </c>
      <c r="G637" s="3">
        <f t="shared" si="6"/>
        <v>3904033.3964400003</v>
      </c>
      <c r="H637" s="3">
        <f t="shared" si="7"/>
        <v>0.46000000019557774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2443323.71</v>
      </c>
      <c r="D638" s="2">
        <f>'PR-RAS'!E644</f>
        <v>1950830.9199999995</v>
      </c>
      <c r="E638" s="2">
        <v>0</v>
      </c>
      <c r="F638" s="2">
        <v>0</v>
      </c>
      <c r="G638" s="3">
        <f t="shared" si="6"/>
        <v>4041755.7953499993</v>
      </c>
      <c r="H638" s="3">
        <f t="shared" si="7"/>
        <v>0.37000000057742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131662.69000000041</v>
      </c>
      <c r="E639" s="2">
        <v>0</v>
      </c>
      <c r="F639" s="2">
        <v>0</v>
      </c>
      <c r="G639" s="3">
        <f t="shared" si="6"/>
        <v>168001.59244000053</v>
      </c>
      <c r="H639" s="3">
        <f t="shared" si="7"/>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469893.6399999999</v>
      </c>
      <c r="D640" s="2">
        <f>'PR-RAS'!E646</f>
        <v>0</v>
      </c>
      <c r="E640" s="2">
        <v>0</v>
      </c>
      <c r="F640" s="2">
        <v>0</v>
      </c>
      <c r="G640" s="3">
        <f t="shared" si="6"/>
        <v>300262.03595999995</v>
      </c>
      <c r="H640" s="3">
        <f t="shared" si="7"/>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651129.11</v>
      </c>
      <c r="D641" s="2">
        <f>'PR-RAS'!E647</f>
        <v>180704.5799999999</v>
      </c>
      <c r="E641" s="2">
        <v>0</v>
      </c>
      <c r="F641" s="2">
        <v>0</v>
      </c>
      <c r="G641" s="3">
        <f t="shared" si="6"/>
        <v>648024.49279999989</v>
      </c>
      <c r="H641" s="3">
        <f t="shared" si="7"/>
        <v>0.53000000008614734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181235.47000000009</v>
      </c>
      <c r="D643" s="2">
        <f>'PR-RAS'!E649</f>
        <v>312367.27000000031</v>
      </c>
      <c r="E643" s="2">
        <v>0</v>
      </c>
      <c r="F643" s="2">
        <v>0</v>
      </c>
      <c r="G643" s="3">
        <f t="shared" si="6"/>
        <v>517432.74642000045</v>
      </c>
      <c r="H643" s="3">
        <f t="shared" si="7"/>
        <v>0.7400000003981404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6"/>
        <v>0</v>
      </c>
      <c r="H644" s="3">
        <f t="shared" si="7"/>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994114.61</v>
      </c>
      <c r="D646" s="2">
        <f>'PR-RAS'!E653</f>
        <v>477165.14</v>
      </c>
      <c r="E646" s="2">
        <v>0</v>
      </c>
      <c r="F646" s="2">
        <v>0</v>
      </c>
      <c r="G646" s="3">
        <f t="shared" si="6"/>
        <v>1256746.9540500001</v>
      </c>
      <c r="H646" s="3">
        <f t="shared" si="7"/>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2010558.09</v>
      </c>
      <c r="D647" s="2">
        <f>'PR-RAS'!E654</f>
        <v>2117888.5499999998</v>
      </c>
      <c r="E647" s="2">
        <v>0</v>
      </c>
      <c r="F647" s="2">
        <v>0</v>
      </c>
      <c r="G647" s="3">
        <f t="shared" si="6"/>
        <v>4035132.5327399997</v>
      </c>
      <c r="H647" s="3">
        <f t="shared" si="7"/>
        <v>0.54000000027008355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2527507.56</v>
      </c>
      <c r="D648" s="2">
        <f>'PR-RAS'!E655</f>
        <v>2040266.37</v>
      </c>
      <c r="E648" s="2">
        <v>0</v>
      </c>
      <c r="F648" s="2">
        <v>0</v>
      </c>
      <c r="G648" s="3">
        <f t="shared" si="6"/>
        <v>4275402.0741000008</v>
      </c>
      <c r="H648" s="3">
        <f t="shared" si="7"/>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477165.14000000013</v>
      </c>
      <c r="D649" s="2">
        <f>'PR-RAS'!E656</f>
        <v>554787.31999999983</v>
      </c>
      <c r="E649" s="2">
        <v>0</v>
      </c>
      <c r="F649" s="2">
        <v>0</v>
      </c>
      <c r="G649" s="3">
        <f t="shared" si="6"/>
        <v>1028207.37744</v>
      </c>
      <c r="H649" s="3">
        <f t="shared" si="7"/>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6"/>
        <v>9.7349999999999994</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6"/>
        <v>9.7650000000000006</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24675.27</v>
      </c>
      <c r="E657" s="2">
        <v>0</v>
      </c>
      <c r="F657" s="2">
        <v>0</v>
      </c>
      <c r="G657" s="3">
        <f>(B657/1000)*(C657*1+D657*2)</f>
        <v>32373.954240000003</v>
      </c>
      <c r="H657" s="3">
        <f>ABS(C657-ROUND(C657,0))+ABS(D657-ROUND(D657,0))</f>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759708.73</v>
      </c>
      <c r="D662" s="2">
        <f>'PR-RAS'!E669</f>
        <v>0</v>
      </c>
      <c r="E662" s="2">
        <v>0</v>
      </c>
      <c r="F662" s="2">
        <v>0</v>
      </c>
      <c r="G662" s="3">
        <f t="shared" si="6"/>
        <v>502167.47052999999</v>
      </c>
      <c r="H662" s="3">
        <f t="shared" si="7"/>
        <v>0.27000000001862645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161143.04999999999</v>
      </c>
      <c r="D666" s="2">
        <f>'PR-RAS'!E673</f>
        <v>137823.85</v>
      </c>
      <c r="E666" s="2">
        <v>0</v>
      </c>
      <c r="F666" s="2">
        <v>0</v>
      </c>
      <c r="G666" s="3">
        <f t="shared" si="6"/>
        <v>290465.84875</v>
      </c>
      <c r="H666" s="3">
        <f t="shared" si="7"/>
        <v>0.1999999999825377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30000</v>
      </c>
      <c r="D667" s="2">
        <f>'PR-RAS'!E674</f>
        <v>23676.48</v>
      </c>
      <c r="E667" s="2">
        <v>0</v>
      </c>
      <c r="F667" s="2">
        <v>0</v>
      </c>
      <c r="G667" s="3">
        <f t="shared" si="6"/>
        <v>51517.071359999994</v>
      </c>
      <c r="H667" s="3">
        <f t="shared" si="7"/>
        <v>0.47999999999956344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970.56</v>
      </c>
      <c r="E726" s="2">
        <v>0</v>
      </c>
      <c r="F726" s="2">
        <v>0</v>
      </c>
      <c r="G726" s="3">
        <f t="shared" si="6"/>
        <v>1407.3119999999999</v>
      </c>
      <c r="H726" s="3">
        <f t="shared" si="7"/>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6855.4</v>
      </c>
      <c r="D727" s="2">
        <f>'PR-RAS'!E734</f>
        <v>6045.2</v>
      </c>
      <c r="E727" s="2">
        <v>0</v>
      </c>
      <c r="F727" s="2">
        <v>0</v>
      </c>
      <c r="G727" s="3">
        <f t="shared" si="6"/>
        <v>13754.650799999999</v>
      </c>
      <c r="H727" s="3">
        <f t="shared" si="7"/>
        <v>0.5999999999994543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2080</v>
      </c>
      <c r="E731" s="2">
        <v>0</v>
      </c>
      <c r="F731" s="2">
        <v>0</v>
      </c>
      <c r="G731" s="3">
        <f t="shared" si="6"/>
        <v>3036.7999999999997</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43303.24</v>
      </c>
      <c r="D734" s="2">
        <f>'PR-RAS'!E741</f>
        <v>89445.19</v>
      </c>
      <c r="E734" s="2">
        <v>0</v>
      </c>
      <c r="F734" s="2">
        <v>0</v>
      </c>
      <c r="G734" s="3">
        <f t="shared" si="6"/>
        <v>162867.92345999999</v>
      </c>
      <c r="H734" s="3">
        <f t="shared" si="7"/>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17793.98</v>
      </c>
      <c r="D770" s="2">
        <f>'PR-RAS'!E777</f>
        <v>17420.96</v>
      </c>
      <c r="E770" s="2">
        <v>0</v>
      </c>
      <c r="F770" s="2">
        <v>0</v>
      </c>
      <c r="G770" s="3">
        <f t="shared" si="6"/>
        <v>40477.007099999995</v>
      </c>
      <c r="H770" s="3">
        <f t="shared" si="7"/>
        <v>6.0000000001309672E-2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5484.65</v>
      </c>
      <c r="D773" s="2">
        <f>'PR-RAS'!E780</f>
        <v>5746.04</v>
      </c>
      <c r="E773" s="2">
        <v>0</v>
      </c>
      <c r="F773" s="2">
        <v>0</v>
      </c>
      <c r="G773" s="3">
        <f t="shared" si="6"/>
        <v>13106.03556</v>
      </c>
      <c r="H773" s="3">
        <f t="shared" si="7"/>
        <v>0.39000000000032742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398.17</v>
      </c>
      <c r="D774" s="2">
        <f>'PR-RAS'!E781</f>
        <v>398.17</v>
      </c>
      <c r="E774" s="2">
        <v>0</v>
      </c>
      <c r="F774" s="2">
        <v>0</v>
      </c>
      <c r="G774" s="3">
        <f t="shared" si="6"/>
        <v>923.35622999999998</v>
      </c>
      <c r="H774" s="3">
        <f t="shared" si="7"/>
        <v>0.34000000000003183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36360.230000000003</v>
      </c>
      <c r="D836" s="2">
        <f>'PR-RAS'!E843</f>
        <v>44186.41</v>
      </c>
      <c r="E836" s="2">
        <v>0</v>
      </c>
      <c r="F836" s="2">
        <v>0</v>
      </c>
      <c r="G836" s="3">
        <f t="shared" si="6"/>
        <v>104152.09675000001</v>
      </c>
      <c r="H836" s="3">
        <f t="shared" si="7"/>
        <v>0.64000000000669388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15819.44</v>
      </c>
      <c r="D839" s="2">
        <f>'PR-RAS'!E846</f>
        <v>27200</v>
      </c>
      <c r="E839" s="2">
        <v>0</v>
      </c>
      <c r="F839" s="2">
        <v>0</v>
      </c>
      <c r="G839" s="3">
        <f t="shared" si="14"/>
        <v>58843.890720000003</v>
      </c>
      <c r="H839" s="3">
        <f t="shared" si="15"/>
        <v>0.44000000000050932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2160</v>
      </c>
      <c r="E843" s="2">
        <v>0</v>
      </c>
      <c r="F843" s="2">
        <v>0</v>
      </c>
      <c r="G843" s="3">
        <f t="shared" si="14"/>
        <v>3637.44</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289109.48</v>
      </c>
      <c r="D848" s="2">
        <f>'PR-RAS'!E855</f>
        <v>346481.29</v>
      </c>
      <c r="E848" s="2">
        <v>0</v>
      </c>
      <c r="F848" s="2">
        <v>0</v>
      </c>
      <c r="G848" s="3">
        <f t="shared" si="14"/>
        <v>831815.03481999994</v>
      </c>
      <c r="H848" s="3">
        <f t="shared" si="15"/>
        <v>0.76999999996041879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31900</v>
      </c>
      <c r="D849" s="2">
        <f>'PR-RAS'!E856</f>
        <v>32850</v>
      </c>
      <c r="E849" s="2">
        <v>0</v>
      </c>
      <c r="F849" s="2">
        <v>0</v>
      </c>
      <c r="G849" s="3">
        <f t="shared" si="14"/>
        <v>82764.800000000003</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6179362.4000000004</v>
      </c>
      <c r="D1011" s="7">
        <f>BILANCA!E6</f>
        <v>6617012.8200000012</v>
      </c>
      <c r="E1011" s="7">
        <v>0</v>
      </c>
      <c r="F1011" s="7">
        <v>0</v>
      </c>
      <c r="G1011" s="8">
        <f t="shared" ref="G1011:G1306" si="16">B1011/1000*C1011+B1011/500*D1011</f>
        <v>19413.388040000005</v>
      </c>
      <c r="H1011" s="8">
        <f t="shared" si="15"/>
        <v>0.57999999914318323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5600609.1000000006</v>
      </c>
      <c r="D1012" s="2">
        <f>BILANCA!E7</f>
        <v>5971431.1100000013</v>
      </c>
      <c r="E1012" s="2">
        <v>0</v>
      </c>
      <c r="F1012" s="2">
        <v>0</v>
      </c>
      <c r="G1012" s="3">
        <f t="shared" si="16"/>
        <v>35086.942640000008</v>
      </c>
      <c r="H1012" s="3">
        <f t="shared" si="15"/>
        <v>0.21000000182539225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388634.05000000005</v>
      </c>
      <c r="D1013" s="2">
        <f>BILANCA!E8</f>
        <v>388634.05000000005</v>
      </c>
      <c r="E1013" s="2">
        <v>0</v>
      </c>
      <c r="F1013" s="2">
        <v>0</v>
      </c>
      <c r="G1013" s="3">
        <f t="shared" si="16"/>
        <v>3497.7064500000006</v>
      </c>
      <c r="H1013" s="3">
        <f t="shared" si="15"/>
        <v>0.10000000009313226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19339.97</v>
      </c>
      <c r="D1014" s="2">
        <f>BILANCA!E9</f>
        <v>19339.97</v>
      </c>
      <c r="E1014" s="2">
        <v>0</v>
      </c>
      <c r="F1014" s="2">
        <v>0</v>
      </c>
      <c r="G1014" s="3">
        <f t="shared" si="16"/>
        <v>232.07964000000001</v>
      </c>
      <c r="H1014" s="3">
        <f t="shared" si="1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392351.21</v>
      </c>
      <c r="D1015" s="2">
        <f>BILANCA!E10</f>
        <v>392351.21</v>
      </c>
      <c r="E1015" s="2">
        <v>0</v>
      </c>
      <c r="F1015" s="2">
        <v>0</v>
      </c>
      <c r="G1015" s="3">
        <f t="shared" si="16"/>
        <v>5885.2681500000008</v>
      </c>
      <c r="H1015" s="3">
        <f t="shared" si="15"/>
        <v>0.42000000004190952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23057.13</v>
      </c>
      <c r="D1016" s="2">
        <f>BILANCA!E11</f>
        <v>23057.13</v>
      </c>
      <c r="E1016" s="2">
        <v>0</v>
      </c>
      <c r="F1016" s="2">
        <v>0</v>
      </c>
      <c r="G1016" s="3">
        <f t="shared" si="16"/>
        <v>415.02834000000001</v>
      </c>
      <c r="H1016" s="3">
        <f t="shared" si="15"/>
        <v>0.26000000000203727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4920303.1500000004</v>
      </c>
      <c r="D1017" s="2">
        <f>BILANCA!E12</f>
        <v>5291125.1600000011</v>
      </c>
      <c r="E1017" s="2">
        <v>0</v>
      </c>
      <c r="F1017" s="2">
        <v>0</v>
      </c>
      <c r="G1017" s="3">
        <f t="shared" si="16"/>
        <v>108517.87429000002</v>
      </c>
      <c r="H1017" s="3">
        <f t="shared" si="15"/>
        <v>0.31000000145286322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4653020.99</v>
      </c>
      <c r="D1018" s="2">
        <f>BILANCA!E13</f>
        <v>4905879.4200000009</v>
      </c>
      <c r="E1018" s="2">
        <v>0</v>
      </c>
      <c r="F1018" s="2">
        <v>0</v>
      </c>
      <c r="G1018" s="3">
        <f t="shared" si="16"/>
        <v>115718.23864000003</v>
      </c>
      <c r="H1018" s="3">
        <f t="shared" si="15"/>
        <v>0.43000000063329935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2752844.34</v>
      </c>
      <c r="D1020" s="2">
        <f>BILANCA!E15</f>
        <v>2854370.81</v>
      </c>
      <c r="E1020" s="2">
        <v>0</v>
      </c>
      <c r="F1020" s="2">
        <v>0</v>
      </c>
      <c r="G1020" s="3">
        <f t="shared" si="16"/>
        <v>84615.859599999996</v>
      </c>
      <c r="H1020" s="3">
        <f t="shared" si="15"/>
        <v>0.52999999979510903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2263508</v>
      </c>
      <c r="D1021" s="2">
        <f>BILANCA!E16</f>
        <v>2440529.34</v>
      </c>
      <c r="E1021" s="2">
        <v>0</v>
      </c>
      <c r="F1021" s="2">
        <v>0</v>
      </c>
      <c r="G1021" s="3">
        <f t="shared" si="16"/>
        <v>78590.233479999995</v>
      </c>
      <c r="H1021" s="3">
        <f t="shared" si="15"/>
        <v>0.33999999985098839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701181.08</v>
      </c>
      <c r="D1022" s="2">
        <f>BILANCA!E17</f>
        <v>818025.9</v>
      </c>
      <c r="E1022" s="2">
        <v>0</v>
      </c>
      <c r="F1022" s="2">
        <v>0</v>
      </c>
      <c r="G1022" s="3">
        <f t="shared" si="16"/>
        <v>28046.794560000002</v>
      </c>
      <c r="H1022" s="3">
        <f t="shared" si="15"/>
        <v>0.17999999993480742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1064512.43</v>
      </c>
      <c r="D1023" s="2">
        <f>BILANCA!E18</f>
        <v>1207046.6299999999</v>
      </c>
      <c r="E1023" s="2">
        <v>0</v>
      </c>
      <c r="F1023" s="2">
        <v>0</v>
      </c>
      <c r="G1023" s="3">
        <f t="shared" si="16"/>
        <v>45221.873969999993</v>
      </c>
      <c r="H1023" s="3">
        <f t="shared" si="15"/>
        <v>0.80000000004656613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251428.87</v>
      </c>
      <c r="D1024" s="2">
        <f>BILANCA!E19</f>
        <v>369237.79000000004</v>
      </c>
      <c r="E1024" s="2">
        <v>0</v>
      </c>
      <c r="F1024" s="2">
        <v>0</v>
      </c>
      <c r="G1024" s="3">
        <f t="shared" si="16"/>
        <v>13858.662300000002</v>
      </c>
      <c r="H1024" s="3">
        <f t="shared" si="15"/>
        <v>0.33999999996740371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47244.42</v>
      </c>
      <c r="D1025" s="2">
        <f>BILANCA!E20</f>
        <v>51582.76</v>
      </c>
      <c r="E1025" s="2">
        <v>0</v>
      </c>
      <c r="F1025" s="2">
        <v>0</v>
      </c>
      <c r="G1025" s="3">
        <f t="shared" si="16"/>
        <v>2256.1491000000001</v>
      </c>
      <c r="H1025" s="3">
        <f t="shared" si="15"/>
        <v>0.6599999999962165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46549.51</v>
      </c>
      <c r="D1027" s="2">
        <f>BILANCA!E22</f>
        <v>46549.51</v>
      </c>
      <c r="E1027" s="2">
        <v>0</v>
      </c>
      <c r="F1027" s="2">
        <v>0</v>
      </c>
      <c r="G1027" s="3">
        <f t="shared" si="16"/>
        <v>2374.0250100000003</v>
      </c>
      <c r="H1027" s="3">
        <f t="shared" si="15"/>
        <v>0.97999999999592546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374.18</v>
      </c>
      <c r="D1029" s="2">
        <f>BILANCA!E24</f>
        <v>374.18</v>
      </c>
      <c r="E1029" s="2">
        <v>0</v>
      </c>
      <c r="F1029" s="2">
        <v>0</v>
      </c>
      <c r="G1029" s="3">
        <f t="shared" si="16"/>
        <v>21.32826</v>
      </c>
      <c r="H1029" s="3">
        <f t="shared" si="15"/>
        <v>0.36000000000001364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990.51</v>
      </c>
      <c r="D1030" s="2">
        <f>BILANCA!E25</f>
        <v>990.51</v>
      </c>
      <c r="E1030" s="2">
        <v>0</v>
      </c>
      <c r="F1030" s="2">
        <v>0</v>
      </c>
      <c r="G1030" s="3">
        <f t="shared" si="16"/>
        <v>59.430600000000005</v>
      </c>
      <c r="H1030" s="3">
        <f t="shared" si="15"/>
        <v>0.98000000000001819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289646.64</v>
      </c>
      <c r="D1031" s="2">
        <f>BILANCA!E26</f>
        <v>441745.31</v>
      </c>
      <c r="E1031" s="2">
        <v>0</v>
      </c>
      <c r="F1031" s="2">
        <v>0</v>
      </c>
      <c r="G1031" s="3">
        <f t="shared" si="16"/>
        <v>24635.882460000001</v>
      </c>
      <c r="H1031" s="3">
        <f t="shared" si="15"/>
        <v>0.66999999998370185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133376.39000000001</v>
      </c>
      <c r="D1033" s="2">
        <f>BILANCA!E28</f>
        <v>172004.48000000001</v>
      </c>
      <c r="E1033" s="2">
        <v>0</v>
      </c>
      <c r="F1033" s="2">
        <v>0</v>
      </c>
      <c r="G1033" s="3">
        <f t="shared" si="16"/>
        <v>10979.86305</v>
      </c>
      <c r="H1033" s="3">
        <f t="shared" si="15"/>
        <v>0.87000000002444722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2357.4899999999998</v>
      </c>
      <c r="D1040" s="2">
        <f>BILANCA!E35</f>
        <v>2357.4899999999998</v>
      </c>
      <c r="E1040" s="2">
        <v>0</v>
      </c>
      <c r="F1040" s="2">
        <v>0</v>
      </c>
      <c r="G1040" s="3">
        <f t="shared" si="16"/>
        <v>212.17409999999995</v>
      </c>
      <c r="H1040" s="3">
        <f t="shared" si="15"/>
        <v>0.97999999999956344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2357.4899999999998</v>
      </c>
      <c r="D1042" s="2">
        <f>BILANCA!E37</f>
        <v>2357.4899999999998</v>
      </c>
      <c r="E1042" s="2">
        <v>0</v>
      </c>
      <c r="F1042" s="2">
        <v>0</v>
      </c>
      <c r="G1042" s="3">
        <f t="shared" si="16"/>
        <v>226.31903999999997</v>
      </c>
      <c r="H1042" s="3">
        <f t="shared" si="1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13495.8</v>
      </c>
      <c r="D1050" s="2">
        <f>BILANCA!E45</f>
        <v>13650.460000000001</v>
      </c>
      <c r="E1050" s="2">
        <v>0</v>
      </c>
      <c r="F1050" s="2">
        <v>0</v>
      </c>
      <c r="G1050" s="3">
        <f t="shared" si="16"/>
        <v>1631.8688000000002</v>
      </c>
      <c r="H1050" s="3">
        <f t="shared" si="15"/>
        <v>0.66000000000167347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5125</v>
      </c>
      <c r="D1052" s="2">
        <f>BILANCA!E47</f>
        <v>5125</v>
      </c>
      <c r="E1052" s="2">
        <v>0</v>
      </c>
      <c r="F1052" s="2">
        <v>0</v>
      </c>
      <c r="G1052" s="3">
        <f t="shared" si="16"/>
        <v>645.75</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16297.46</v>
      </c>
      <c r="D1054" s="2">
        <f>BILANCA!E49</f>
        <v>18210.34</v>
      </c>
      <c r="E1054" s="2">
        <v>0</v>
      </c>
      <c r="F1054" s="2">
        <v>0</v>
      </c>
      <c r="G1054" s="3">
        <f t="shared" si="16"/>
        <v>2319.59816</v>
      </c>
      <c r="H1054" s="3">
        <f t="shared" si="15"/>
        <v>0.7999999999992724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7926.66</v>
      </c>
      <c r="D1055" s="2">
        <f>BILANCA!E50</f>
        <v>9684.8799999999992</v>
      </c>
      <c r="E1055" s="2">
        <v>0</v>
      </c>
      <c r="F1055" s="2">
        <v>0</v>
      </c>
      <c r="G1055" s="3">
        <f t="shared" si="16"/>
        <v>1228.3388999999997</v>
      </c>
      <c r="H1055" s="3">
        <f t="shared" si="15"/>
        <v>0.46000000000094587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70148.509999999995</v>
      </c>
      <c r="D1059" s="2">
        <f>BILANCA!E54</f>
        <v>70148.509999999995</v>
      </c>
      <c r="E1059" s="2">
        <v>0</v>
      </c>
      <c r="F1059" s="2">
        <v>0</v>
      </c>
      <c r="G1059" s="3">
        <f t="shared" si="16"/>
        <v>10311.830969999999</v>
      </c>
      <c r="H1059" s="3">
        <f t="shared" si="15"/>
        <v>0.98000000001047738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70148.509999999995</v>
      </c>
      <c r="D1060" s="2">
        <f>BILANCA!E55</f>
        <v>70148.509999999995</v>
      </c>
      <c r="E1060" s="2">
        <v>0</v>
      </c>
      <c r="F1060" s="2">
        <v>0</v>
      </c>
      <c r="G1060" s="3">
        <f t="shared" si="16"/>
        <v>10522.2765</v>
      </c>
      <c r="H1060" s="3">
        <f t="shared" si="15"/>
        <v>0.98000000001047738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291671.90000000002</v>
      </c>
      <c r="D1061" s="2">
        <f>BILANCA!E56</f>
        <v>291671.90000000002</v>
      </c>
      <c r="E1061" s="2">
        <v>0</v>
      </c>
      <c r="F1061" s="2">
        <v>0</v>
      </c>
      <c r="G1061" s="3">
        <f t="shared" si="16"/>
        <v>44625.8007</v>
      </c>
      <c r="H1061" s="3">
        <f t="shared" si="15"/>
        <v>0.19999999995343387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274842</v>
      </c>
      <c r="D1062" s="2">
        <f>BILANCA!E57</f>
        <v>274842</v>
      </c>
      <c r="E1062" s="2">
        <v>0</v>
      </c>
      <c r="F1062" s="2">
        <v>0</v>
      </c>
      <c r="G1062" s="3">
        <f t="shared" si="16"/>
        <v>42875.351999999999</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16829.900000000001</v>
      </c>
      <c r="D1067" s="2">
        <f>BILANCA!E62</f>
        <v>16829.900000000001</v>
      </c>
      <c r="E1067" s="2">
        <v>0</v>
      </c>
      <c r="F1067" s="2">
        <v>0</v>
      </c>
      <c r="G1067" s="3">
        <f t="shared" si="16"/>
        <v>2877.9129000000003</v>
      </c>
      <c r="H1067" s="3">
        <f t="shared" si="15"/>
        <v>0.19999999999708962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578753.30000000005</v>
      </c>
      <c r="D1074" s="2">
        <f>BILANCA!E69</f>
        <v>645581.71</v>
      </c>
      <c r="E1074" s="2">
        <v>0</v>
      </c>
      <c r="F1074" s="2">
        <v>0</v>
      </c>
      <c r="G1074" s="3">
        <f t="shared" si="16"/>
        <v>119674.67008</v>
      </c>
      <c r="H1074" s="3">
        <f t="shared" si="1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477165.14</v>
      </c>
      <c r="D1075" s="2">
        <f>BILANCA!E70</f>
        <v>554787.31999999995</v>
      </c>
      <c r="E1075" s="2">
        <v>0</v>
      </c>
      <c r="F1075" s="2">
        <v>0</v>
      </c>
      <c r="G1075" s="3">
        <f t="shared" si="16"/>
        <v>103138.0857</v>
      </c>
      <c r="H1075" s="3">
        <f t="shared" si="15"/>
        <v>0.4599999999627471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477165.14</v>
      </c>
      <c r="D1076" s="2">
        <f>BILANCA!E71</f>
        <v>554787.31999999995</v>
      </c>
      <c r="E1076" s="2">
        <v>0</v>
      </c>
      <c r="F1076" s="2">
        <v>0</v>
      </c>
      <c r="G1076" s="3">
        <f t="shared" si="16"/>
        <v>104724.82548</v>
      </c>
      <c r="H1076" s="3">
        <f t="shared" si="1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477165.14</v>
      </c>
      <c r="D1078" s="2">
        <f>BILANCA!E73</f>
        <v>554787.31999999995</v>
      </c>
      <c r="E1078" s="2">
        <v>0</v>
      </c>
      <c r="F1078" s="2">
        <v>0</v>
      </c>
      <c r="G1078" s="3">
        <f t="shared" si="16"/>
        <v>107898.30504000001</v>
      </c>
      <c r="H1078" s="3">
        <f t="shared" si="1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306.61</v>
      </c>
      <c r="D1087" s="2">
        <f>BILANCA!E82</f>
        <v>306.61</v>
      </c>
      <c r="E1087" s="2">
        <v>0</v>
      </c>
      <c r="F1087" s="2">
        <v>0</v>
      </c>
      <c r="G1087" s="3">
        <f t="shared" si="16"/>
        <v>70.826909999999998</v>
      </c>
      <c r="H1087" s="3">
        <f t="shared" si="15"/>
        <v>0.77999999999997272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306.61</v>
      </c>
      <c r="D1092" s="2">
        <f>BILANCA!E87</f>
        <v>306.61</v>
      </c>
      <c r="E1092" s="2">
        <v>0</v>
      </c>
      <c r="F1092" s="2">
        <v>0</v>
      </c>
      <c r="G1092" s="3">
        <f t="shared" si="16"/>
        <v>75.426060000000007</v>
      </c>
      <c r="H1092" s="3">
        <f t="shared" si="15"/>
        <v>0.77999999999997272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75160.92</v>
      </c>
      <c r="D1140" s="2">
        <f>BILANCA!E135</f>
        <v>75160.92</v>
      </c>
      <c r="E1140" s="2">
        <v>0</v>
      </c>
      <c r="F1140" s="2">
        <v>0</v>
      </c>
      <c r="G1140" s="3">
        <f t="shared" si="16"/>
        <v>29312.758799999996</v>
      </c>
      <c r="H1140" s="3">
        <f t="shared" si="17"/>
        <v>0.16000000000349246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75160.92</v>
      </c>
      <c r="D1141" s="2">
        <f>BILANCA!E136</f>
        <v>75160.92</v>
      </c>
      <c r="E1141" s="2">
        <v>0</v>
      </c>
      <c r="F1141" s="2">
        <v>0</v>
      </c>
      <c r="G1141" s="3">
        <f t="shared" si="16"/>
        <v>29538.241559999999</v>
      </c>
      <c r="H1141" s="3">
        <f t="shared" si="17"/>
        <v>0.16000000000349246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10617.82</v>
      </c>
      <c r="D1144" s="2">
        <f>BILANCA!E139</f>
        <v>10617.82</v>
      </c>
      <c r="E1144" s="2">
        <v>0</v>
      </c>
      <c r="F1144" s="2">
        <v>0</v>
      </c>
      <c r="G1144" s="3">
        <f t="shared" si="16"/>
        <v>4268.3636400000005</v>
      </c>
      <c r="H1144" s="3">
        <f t="shared" si="17"/>
        <v>0.36000000000058208</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64543.1</v>
      </c>
      <c r="D1145" s="2">
        <f>BILANCA!E140</f>
        <v>64543.1</v>
      </c>
      <c r="E1145" s="2">
        <v>0</v>
      </c>
      <c r="F1145" s="2">
        <v>0</v>
      </c>
      <c r="G1145" s="3">
        <f t="shared" si="16"/>
        <v>26139.955500000004</v>
      </c>
      <c r="H1145" s="3">
        <f t="shared" si="17"/>
        <v>0.19999999999708962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26120.63</v>
      </c>
      <c r="D1152" s="2">
        <f>BILANCA!E147</f>
        <v>15326.859999999999</v>
      </c>
      <c r="E1152" s="2">
        <v>0</v>
      </c>
      <c r="F1152" s="2">
        <v>0</v>
      </c>
      <c r="G1152" s="3">
        <f t="shared" si="16"/>
        <v>8061.957699999999</v>
      </c>
      <c r="H1152" s="3">
        <f t="shared" si="17"/>
        <v>0.51000000000021828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17976.41</v>
      </c>
      <c r="D1153" s="2">
        <f>BILANCA!E148</f>
        <v>12542.1</v>
      </c>
      <c r="E1153" s="2">
        <v>0</v>
      </c>
      <c r="F1153" s="2">
        <v>0</v>
      </c>
      <c r="G1153" s="3">
        <f t="shared" si="16"/>
        <v>6157.6672299999991</v>
      </c>
      <c r="H1153" s="3">
        <f t="shared" si="17"/>
        <v>0.51000000000021828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3434.69</v>
      </c>
      <c r="D1164" s="2">
        <f>BILANCA!E159</f>
        <v>3606.56</v>
      </c>
      <c r="E1164" s="2">
        <v>0</v>
      </c>
      <c r="F1164" s="2">
        <v>0</v>
      </c>
      <c r="G1164" s="3">
        <f t="shared" si="16"/>
        <v>1639.7627399999999</v>
      </c>
      <c r="H1164" s="3">
        <f t="shared" si="17"/>
        <v>0.75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3110.74</v>
      </c>
      <c r="D1165" s="2">
        <f>BILANCA!E160</f>
        <v>6712.26</v>
      </c>
      <c r="E1165" s="2">
        <v>0</v>
      </c>
      <c r="F1165" s="2">
        <v>0</v>
      </c>
      <c r="G1165" s="3">
        <f t="shared" si="16"/>
        <v>2562.9652999999998</v>
      </c>
      <c r="H1165" s="3">
        <f t="shared" si="17"/>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1598.79</v>
      </c>
      <c r="D1168" s="2">
        <f>BILANCA!E163</f>
        <v>1598.79</v>
      </c>
      <c r="E1168" s="2">
        <v>0</v>
      </c>
      <c r="F1168" s="2">
        <v>0</v>
      </c>
      <c r="G1168" s="3">
        <f t="shared" si="16"/>
        <v>757.82646</v>
      </c>
      <c r="H1168" s="3">
        <f t="shared" si="17"/>
        <v>0.42000000000007276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9132.85</v>
      </c>
      <c r="E1169" s="2">
        <v>0</v>
      </c>
      <c r="F1169" s="2">
        <v>0</v>
      </c>
      <c r="G1169" s="3">
        <f t="shared" si="16"/>
        <v>2904.2463000000002</v>
      </c>
      <c r="H1169" s="3">
        <f t="shared" si="17"/>
        <v>0.1499999999996362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6179362.4000000004</v>
      </c>
      <c r="D1180" s="2">
        <f>BILANCA!E176</f>
        <v>6617012.8199999994</v>
      </c>
      <c r="E1180" s="2">
        <v>0</v>
      </c>
      <c r="F1180" s="2">
        <v>0</v>
      </c>
      <c r="G1180" s="3">
        <f t="shared" si="16"/>
        <v>3300275.9668000005</v>
      </c>
      <c r="H1180" s="3">
        <f t="shared" si="17"/>
        <v>0.58000000100582838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259541.21</v>
      </c>
      <c r="D1181" s="2">
        <f>BILANCA!E177</f>
        <v>206031.59</v>
      </c>
      <c r="E1181" s="2">
        <v>0</v>
      </c>
      <c r="F1181" s="2">
        <v>0</v>
      </c>
      <c r="G1181" s="3">
        <f t="shared" si="16"/>
        <v>114844.35069000001</v>
      </c>
      <c r="H1181" s="3">
        <f t="shared" si="17"/>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136935.93</v>
      </c>
      <c r="D1182" s="2">
        <f>BILANCA!E178</f>
        <v>138326.46</v>
      </c>
      <c r="E1182" s="2">
        <v>0</v>
      </c>
      <c r="F1182" s="2">
        <v>0</v>
      </c>
      <c r="G1182" s="3">
        <f t="shared" si="16"/>
        <v>71137.282199999987</v>
      </c>
      <c r="H1182" s="3">
        <f t="shared" si="17"/>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15815.86</v>
      </c>
      <c r="D1183" s="2">
        <f>BILANCA!E179</f>
        <v>18401.45</v>
      </c>
      <c r="E1183" s="2">
        <v>0</v>
      </c>
      <c r="F1183" s="2">
        <v>0</v>
      </c>
      <c r="G1183" s="3">
        <f t="shared" si="16"/>
        <v>9103.0454799999989</v>
      </c>
      <c r="H1183" s="3">
        <f t="shared" si="17"/>
        <v>0.59000000000014552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60864.01</v>
      </c>
      <c r="D1184" s="2">
        <f>BILANCA!E180</f>
        <v>58003.519999999997</v>
      </c>
      <c r="E1184" s="2">
        <v>0</v>
      </c>
      <c r="F1184" s="2">
        <v>0</v>
      </c>
      <c r="G1184" s="3">
        <f t="shared" si="16"/>
        <v>30775.562699999995</v>
      </c>
      <c r="H1184" s="3">
        <f t="shared" si="17"/>
        <v>0.49000000000523869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7139.59</v>
      </c>
      <c r="D1185" s="2">
        <f>BILANCA!E181</f>
        <v>6507.18</v>
      </c>
      <c r="E1185" s="2">
        <v>0</v>
      </c>
      <c r="F1185" s="2">
        <v>0</v>
      </c>
      <c r="G1185" s="3">
        <f t="shared" si="16"/>
        <v>3526.9412499999999</v>
      </c>
      <c r="H1185" s="3">
        <f t="shared" si="17"/>
        <v>0.59000000000014552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7139.59</v>
      </c>
      <c r="D1188" s="2">
        <f>BILANCA!E184</f>
        <v>6507.18</v>
      </c>
      <c r="E1188" s="2">
        <v>0</v>
      </c>
      <c r="F1188" s="2">
        <v>0</v>
      </c>
      <c r="G1188" s="3">
        <f t="shared" si="16"/>
        <v>3587.4030999999995</v>
      </c>
      <c r="H1188" s="3">
        <f t="shared" si="17"/>
        <v>0.59000000000014552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1946.66</v>
      </c>
      <c r="D1190" s="2">
        <f>BILANCA!E186</f>
        <v>1946.6599999999999</v>
      </c>
      <c r="E1190" s="2">
        <v>0</v>
      </c>
      <c r="F1190" s="2">
        <v>0</v>
      </c>
      <c r="G1190" s="3">
        <f>B1190/1000*C1190+B1190/500*D1190</f>
        <v>1051.1963999999998</v>
      </c>
      <c r="H1190" s="3">
        <f>ABS(C1190-ROUND(C1190,0))+ABS(D1190-ROUND(D1190,0))</f>
        <v>0.68000000000006366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1946.66</v>
      </c>
      <c r="D1193" s="2">
        <f>BILANCA!E189</f>
        <v>1300.3</v>
      </c>
      <c r="E1193" s="2">
        <v>0</v>
      </c>
      <c r="F1193" s="2">
        <v>0</v>
      </c>
      <c r="G1193" s="3">
        <f t="shared" si="18"/>
        <v>832.14858000000004</v>
      </c>
      <c r="H1193" s="3">
        <f t="shared" si="19"/>
        <v>0.63999999999987267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646.36</v>
      </c>
      <c r="E1195" s="2">
        <v>0</v>
      </c>
      <c r="F1195" s="2">
        <v>0</v>
      </c>
      <c r="G1195" s="3">
        <f t="shared" si="18"/>
        <v>239.1532</v>
      </c>
      <c r="H1195" s="3">
        <f t="shared" si="19"/>
        <v>0.36000000000001364</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32734.09</v>
      </c>
      <c r="D1198" s="2">
        <f>BILANCA!E194</f>
        <v>35031.93</v>
      </c>
      <c r="E1198" s="2">
        <v>0</v>
      </c>
      <c r="F1198" s="2">
        <v>0</v>
      </c>
      <c r="G1198" s="3">
        <f t="shared" si="16"/>
        <v>19326.014600000002</v>
      </c>
      <c r="H1198" s="3">
        <f t="shared" si="17"/>
        <v>0.15999999999985448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18435.72</v>
      </c>
      <c r="D1200" s="2">
        <f>BILANCA!E196</f>
        <v>18435.72</v>
      </c>
      <c r="E1200" s="2">
        <v>0</v>
      </c>
      <c r="F1200" s="2">
        <v>0</v>
      </c>
      <c r="G1200" s="3">
        <f t="shared" si="16"/>
        <v>10508.360400000001</v>
      </c>
      <c r="H1200" s="3">
        <f t="shared" si="17"/>
        <v>0.55999999999767169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122605.28</v>
      </c>
      <c r="D1201" s="2">
        <f>BILANCA!E197</f>
        <v>67705.13</v>
      </c>
      <c r="E1201" s="2">
        <v>0</v>
      </c>
      <c r="F1201" s="2">
        <v>0</v>
      </c>
      <c r="G1201" s="3">
        <f t="shared" si="16"/>
        <v>49280.968139999997</v>
      </c>
      <c r="H1201" s="3">
        <f t="shared" si="17"/>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122605.28</v>
      </c>
      <c r="D1202" s="2">
        <f>BILANCA!E198</f>
        <v>27959.8</v>
      </c>
      <c r="E1202" s="2">
        <v>0</v>
      </c>
      <c r="F1202" s="2">
        <v>0</v>
      </c>
      <c r="G1202" s="3">
        <f>B1202/1000*C1202+B1202/500*D1202</f>
        <v>34276.776960000003</v>
      </c>
      <c r="H1202" s="3">
        <f>ABS(C1202-ROUND(C1202,0))+ABS(D1202-ROUND(D1202,0))</f>
        <v>0.47999999999956344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39745.33</v>
      </c>
      <c r="E1203" s="2">
        <v>0</v>
      </c>
      <c r="F1203" s="2">
        <v>0</v>
      </c>
      <c r="G1203" s="3">
        <f>B1203/1000*C1203+B1203/500*D1203</f>
        <v>15341.697380000001</v>
      </c>
      <c r="H1203" s="3">
        <f>ABS(C1203-ROUND(C1203,0))+ABS(D1203-ROUND(D1203,0))</f>
        <v>0.33000000000174623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5919821.1900000004</v>
      </c>
      <c r="D1255" s="2">
        <f>BILANCA!E251</f>
        <v>6410981.2299999995</v>
      </c>
      <c r="E1255" s="2">
        <v>0</v>
      </c>
      <c r="F1255" s="2">
        <v>0</v>
      </c>
      <c r="G1255" s="3">
        <f t="shared" si="16"/>
        <v>4591736.9942499995</v>
      </c>
      <c r="H1255" s="3">
        <f t="shared" si="17"/>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5675770.0300000003</v>
      </c>
      <c r="D1256" s="2">
        <f>BILANCA!E252</f>
        <v>6028326.3399999999</v>
      </c>
      <c r="E1256" s="2">
        <v>0</v>
      </c>
      <c r="F1256" s="2">
        <v>0</v>
      </c>
      <c r="G1256" s="3">
        <f t="shared" si="16"/>
        <v>4362175.9866599999</v>
      </c>
      <c r="H1256" s="3">
        <f t="shared" si="17"/>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5675770.0300000003</v>
      </c>
      <c r="D1257" s="2">
        <f>BILANCA!E253</f>
        <v>6028326.3399999999</v>
      </c>
      <c r="E1257" s="2">
        <v>0</v>
      </c>
      <c r="F1257" s="2">
        <v>0</v>
      </c>
      <c r="G1257" s="3">
        <f t="shared" si="16"/>
        <v>4379908.4093699995</v>
      </c>
      <c r="H1257" s="3">
        <f t="shared" si="17"/>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181235.4700000002</v>
      </c>
      <c r="D1259" s="2">
        <f>BILANCA!E255</f>
        <v>312367.27</v>
      </c>
      <c r="E1259" s="2">
        <v>0</v>
      </c>
      <c r="F1259" s="2">
        <v>0</v>
      </c>
      <c r="G1259" s="3">
        <f t="shared" si="16"/>
        <v>200686.53249000007</v>
      </c>
      <c r="H1259" s="3">
        <f t="shared" si="17"/>
        <v>0.74000000022351742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2958589.98</v>
      </c>
      <c r="D1260" s="2">
        <f>BILANCA!E256</f>
        <v>2958589.98</v>
      </c>
      <c r="E1260" s="2">
        <v>0</v>
      </c>
      <c r="F1260" s="2">
        <v>0</v>
      </c>
      <c r="G1260" s="3">
        <f t="shared" si="16"/>
        <v>2218942.4849999999</v>
      </c>
      <c r="H1260" s="3">
        <f t="shared" si="17"/>
        <v>4.0000000037252903E-2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2958589.98</v>
      </c>
      <c r="D1261" s="2">
        <f>BILANCA!E257</f>
        <v>2958589.98</v>
      </c>
      <c r="E1261" s="2">
        <v>0</v>
      </c>
      <c r="F1261" s="2">
        <v>0</v>
      </c>
      <c r="G1261" s="3">
        <f t="shared" si="16"/>
        <v>2227818.2549400004</v>
      </c>
      <c r="H1261" s="3">
        <f t="shared" si="17"/>
        <v>4.0000000037252903E-2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2777354.51</v>
      </c>
      <c r="D1264" s="2">
        <f>BILANCA!E260</f>
        <v>2646222.71</v>
      </c>
      <c r="E1264" s="2">
        <v>0</v>
      </c>
      <c r="F1264" s="2">
        <v>0</v>
      </c>
      <c r="G1264" s="3">
        <f t="shared" si="16"/>
        <v>2049729.1822199998</v>
      </c>
      <c r="H1264" s="3">
        <f t="shared" si="17"/>
        <v>0.78000000026077032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2743510.19</v>
      </c>
      <c r="D1266" s="2">
        <f>BILANCA!E262</f>
        <v>2612378.39</v>
      </c>
      <c r="E1266" s="2">
        <v>0</v>
      </c>
      <c r="F1266" s="2">
        <v>0</v>
      </c>
      <c r="G1266" s="3">
        <f t="shared" si="16"/>
        <v>2039876.3443200001</v>
      </c>
      <c r="H1266" s="3">
        <f t="shared" si="17"/>
        <v>0.58000000007450581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33844.32</v>
      </c>
      <c r="D1267" s="2">
        <f>BILANCA!E263</f>
        <v>33844.32</v>
      </c>
      <c r="E1267" s="2">
        <v>0</v>
      </c>
      <c r="F1267" s="2">
        <v>0</v>
      </c>
      <c r="G1267" s="3">
        <f t="shared" si="16"/>
        <v>26093.970720000005</v>
      </c>
      <c r="H1267" s="3">
        <f t="shared" si="17"/>
        <v>0.63999999999941792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62815.69</v>
      </c>
      <c r="D1278" s="2">
        <f>BILANCA!E274</f>
        <v>70287.62</v>
      </c>
      <c r="E1278" s="2">
        <v>0</v>
      </c>
      <c r="F1278" s="2">
        <v>0</v>
      </c>
      <c r="G1278" s="3">
        <f t="shared" si="16"/>
        <v>54508.769239999994</v>
      </c>
      <c r="H1278" s="3">
        <f t="shared" si="17"/>
        <v>0.69000000000232831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62815.69</v>
      </c>
      <c r="D1279" s="2">
        <f>BILANCA!E275</f>
        <v>30930.33</v>
      </c>
      <c r="E1279" s="2">
        <v>0</v>
      </c>
      <c r="F1279" s="2">
        <v>0</v>
      </c>
      <c r="G1279" s="3">
        <f t="shared" ref="G1279:G1294" si="22">B1279/1000*C1279+B1279/500*D1279</f>
        <v>33537.938150000002</v>
      </c>
      <c r="H1279" s="3">
        <f t="shared" ref="H1279:H1294" si="23">ABS(C1279-ROUND(C1279,0))+ABS(D1279-ROUND(D1279,0))</f>
        <v>0.63999999999941792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15281.06</v>
      </c>
      <c r="E1290" s="2">
        <v>0</v>
      </c>
      <c r="F1290" s="2">
        <v>0</v>
      </c>
      <c r="G1290" s="3">
        <f t="shared" si="22"/>
        <v>8557.3936000000012</v>
      </c>
      <c r="H1290" s="3">
        <f t="shared" si="23"/>
        <v>5.9999999999490683E-2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22375.69</v>
      </c>
      <c r="E1291" s="2">
        <v>0</v>
      </c>
      <c r="F1291" s="2">
        <v>0</v>
      </c>
      <c r="G1291" s="3">
        <f t="shared" si="22"/>
        <v>12575.137780000001</v>
      </c>
      <c r="H1291" s="3">
        <f t="shared" si="23"/>
        <v>0.31000000000130967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1700.54</v>
      </c>
      <c r="E1294" s="2">
        <v>0</v>
      </c>
      <c r="F1294" s="2">
        <v>0</v>
      </c>
      <c r="G1294" s="3">
        <f t="shared" si="22"/>
        <v>965.90671999999984</v>
      </c>
      <c r="H1294" s="3">
        <f t="shared" si="23"/>
        <v>0.46000000000003638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16752.64</v>
      </c>
      <c r="D1301" s="2">
        <f>BILANCA!E297</f>
        <v>27007.41</v>
      </c>
      <c r="E1301" s="2">
        <v>0</v>
      </c>
      <c r="F1301" s="2">
        <v>0</v>
      </c>
      <c r="G1301" s="3">
        <f t="shared" si="16"/>
        <v>20593.330859999998</v>
      </c>
      <c r="H1301" s="3">
        <f t="shared" si="17"/>
        <v>0.77000000000043656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16752.64</v>
      </c>
      <c r="D1302" s="2">
        <f>BILANCA!E298</f>
        <v>27007.41</v>
      </c>
      <c r="E1302" s="2">
        <v>0</v>
      </c>
      <c r="F1302" s="2">
        <v>0</v>
      </c>
      <c r="G1302" s="3">
        <f t="shared" si="16"/>
        <v>20664.098319999997</v>
      </c>
      <c r="H1302" s="3">
        <f t="shared" si="17"/>
        <v>0.77000000000043656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26120.63</v>
      </c>
      <c r="D1305" s="2">
        <f>BILANCA!E302</f>
        <v>24459.71</v>
      </c>
      <c r="E1305" s="2">
        <v>0</v>
      </c>
      <c r="F1305" s="2">
        <v>0</v>
      </c>
      <c r="G1305" s="3">
        <f t="shared" si="16"/>
        <v>22136.814749999998</v>
      </c>
      <c r="H1305" s="3">
        <f t="shared" si="17"/>
        <v>0.65999999999985448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103.69</v>
      </c>
      <c r="D1311" s="2">
        <f>BILANCA!E308</f>
        <v>103.69</v>
      </c>
      <c r="E1311" s="2">
        <v>0</v>
      </c>
      <c r="F1311" s="2">
        <v>0</v>
      </c>
      <c r="G1311" s="3">
        <f t="shared" si="24"/>
        <v>93.632069999999999</v>
      </c>
      <c r="H1311" s="3">
        <f t="shared" si="17"/>
        <v>0.62000000000000455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202.92</v>
      </c>
      <c r="D1312" s="2">
        <f>BILANCA!E309</f>
        <v>202.92</v>
      </c>
      <c r="E1312" s="2">
        <v>0</v>
      </c>
      <c r="F1312" s="2">
        <v>0</v>
      </c>
      <c r="G1312" s="3">
        <f t="shared" si="24"/>
        <v>183.84551999999999</v>
      </c>
      <c r="H1312" s="3">
        <f t="shared" si="17"/>
        <v>0.16000000000002501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121120.07</v>
      </c>
      <c r="D1339" s="2">
        <f>BILANCA!E336</f>
        <v>119925.01</v>
      </c>
      <c r="E1339" s="2">
        <v>0</v>
      </c>
      <c r="F1339" s="2">
        <v>0</v>
      </c>
      <c r="G1339" s="3">
        <f t="shared" si="24"/>
        <v>118759.15961</v>
      </c>
      <c r="H1339" s="3">
        <f t="shared" si="17"/>
        <v>8.000000000174623E-2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15815.86</v>
      </c>
      <c r="D1340" s="2">
        <f>BILANCA!E337</f>
        <v>18401.45</v>
      </c>
      <c r="E1340" s="2">
        <v>0</v>
      </c>
      <c r="F1340" s="2">
        <v>0</v>
      </c>
      <c r="G1340" s="3">
        <f t="shared" si="24"/>
        <v>17364.1908</v>
      </c>
      <c r="H1340" s="3">
        <f t="shared" si="17"/>
        <v>0.59000000000014552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122605.28</v>
      </c>
      <c r="D1341" s="2">
        <f>BILANCA!E338</f>
        <v>67705.13</v>
      </c>
      <c r="E1341" s="2">
        <v>0</v>
      </c>
      <c r="F1341" s="2">
        <v>0</v>
      </c>
      <c r="G1341" s="3">
        <f t="shared" si="24"/>
        <v>85403.14374</v>
      </c>
      <c r="H1341" s="3">
        <f t="shared" si="17"/>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16752.64</v>
      </c>
      <c r="D1400" s="14">
        <f>BILANCA!E397</f>
        <v>27007.41</v>
      </c>
      <c r="E1400" s="14">
        <v>0</v>
      </c>
      <c r="F1400" s="14">
        <v>0</v>
      </c>
      <c r="G1400" s="15">
        <f t="shared" si="24"/>
        <v>27599.309399999998</v>
      </c>
      <c r="H1400" s="15">
        <f t="shared" si="17"/>
        <v>0.77000000000043656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352955.12</v>
      </c>
      <c r="D1401" s="7">
        <f>'RAS-funkcijski'!E5</f>
        <v>510029.72000000003</v>
      </c>
      <c r="E1401" s="7">
        <v>0</v>
      </c>
      <c r="F1401" s="7">
        <v>0</v>
      </c>
      <c r="G1401" s="8">
        <f t="shared" si="24"/>
        <v>1373.0145600000001</v>
      </c>
      <c r="H1401" s="8">
        <f t="shared" si="17"/>
        <v>0.3999999999650754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56192.87</v>
      </c>
      <c r="D1402" s="2">
        <f>'RAS-funkcijski'!E6</f>
        <v>76483.02</v>
      </c>
      <c r="E1402" s="2">
        <v>0</v>
      </c>
      <c r="F1402" s="2">
        <v>0</v>
      </c>
      <c r="G1402" s="3">
        <f t="shared" si="24"/>
        <v>418.31782000000004</v>
      </c>
      <c r="H1402" s="3">
        <f t="shared" si="17"/>
        <v>0.15000000000145519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56192.87</v>
      </c>
      <c r="D1403" s="2">
        <f>'RAS-funkcijski'!E7</f>
        <v>76483.02</v>
      </c>
      <c r="E1403" s="2">
        <v>0</v>
      </c>
      <c r="F1403" s="2">
        <v>0</v>
      </c>
      <c r="G1403" s="3">
        <f t="shared" si="24"/>
        <v>627.47672999999998</v>
      </c>
      <c r="H1403" s="3">
        <f t="shared" si="17"/>
        <v>0.15000000000145519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296762.25</v>
      </c>
      <c r="D1409" s="2">
        <f>'RAS-funkcijski'!E13</f>
        <v>433546.7</v>
      </c>
      <c r="E1409" s="2">
        <v>0</v>
      </c>
      <c r="F1409" s="2">
        <v>0</v>
      </c>
      <c r="G1409" s="3">
        <f t="shared" si="24"/>
        <v>10474.700849999999</v>
      </c>
      <c r="H1409" s="3">
        <f t="shared" si="17"/>
        <v>0.54999999998835847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270966.95</v>
      </c>
      <c r="D1410" s="2">
        <f>'RAS-funkcijski'!E14</f>
        <v>399233.32</v>
      </c>
      <c r="E1410" s="2">
        <v>0</v>
      </c>
      <c r="F1410" s="2">
        <v>0</v>
      </c>
      <c r="G1410" s="3">
        <f t="shared" si="24"/>
        <v>10694.3359</v>
      </c>
      <c r="H1410" s="3">
        <f t="shared" si="17"/>
        <v>0.36999999999534339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25795.3</v>
      </c>
      <c r="D1412" s="2">
        <f>'RAS-funkcijski'!E16</f>
        <v>34313.379999999997</v>
      </c>
      <c r="E1412" s="2">
        <v>0</v>
      </c>
      <c r="F1412" s="2">
        <v>0</v>
      </c>
      <c r="G1412" s="3">
        <f t="shared" si="24"/>
        <v>1133.0647199999999</v>
      </c>
      <c r="H1412" s="3">
        <f t="shared" si="17"/>
        <v>0.67999999999665306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10000</v>
      </c>
      <c r="D1418" s="2">
        <f>'RAS-funkcijski'!E22</f>
        <v>6659.48</v>
      </c>
      <c r="E1418" s="2">
        <v>0</v>
      </c>
      <c r="F1418" s="2">
        <v>0</v>
      </c>
      <c r="G1418" s="3">
        <f t="shared" si="24"/>
        <v>419.74127999999996</v>
      </c>
      <c r="H1418" s="3">
        <f t="shared" si="17"/>
        <v>0.47999999999956344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10000</v>
      </c>
      <c r="D1420" s="2">
        <f>'RAS-funkcijski'!E24</f>
        <v>6659.48</v>
      </c>
      <c r="E1420" s="2">
        <v>0</v>
      </c>
      <c r="F1420" s="2">
        <v>0</v>
      </c>
      <c r="G1420" s="3">
        <f t="shared" si="24"/>
        <v>466.37919999999997</v>
      </c>
      <c r="H1420" s="3">
        <f t="shared" si="17"/>
        <v>0.47999999999956344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59000</v>
      </c>
      <c r="D1424" s="2">
        <f>'RAS-funkcijski'!E28</f>
        <v>57000</v>
      </c>
      <c r="E1424" s="2">
        <v>0</v>
      </c>
      <c r="F1424" s="2">
        <v>0</v>
      </c>
      <c r="G1424" s="3">
        <f t="shared" si="24"/>
        <v>4152</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59000</v>
      </c>
      <c r="D1426" s="2">
        <f>'RAS-funkcijski'!E30</f>
        <v>57000</v>
      </c>
      <c r="E1426" s="2">
        <v>0</v>
      </c>
      <c r="F1426" s="2">
        <v>0</v>
      </c>
      <c r="G1426" s="3">
        <f t="shared" si="24"/>
        <v>4498</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461519.19</v>
      </c>
      <c r="D1431" s="2">
        <f>'RAS-funkcijski'!E35</f>
        <v>314071.24000000005</v>
      </c>
      <c r="E1431" s="2">
        <v>0</v>
      </c>
      <c r="F1431" s="2">
        <v>0</v>
      </c>
      <c r="G1431" s="3">
        <f t="shared" si="24"/>
        <v>33779.511770000005</v>
      </c>
      <c r="H1431" s="3">
        <f t="shared" si="17"/>
        <v>0.43000000005122274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17793.98</v>
      </c>
      <c r="D1435" s="2">
        <f>'RAS-funkcijski'!E39</f>
        <v>17420.96</v>
      </c>
      <c r="E1435" s="2">
        <v>0</v>
      </c>
      <c r="F1435" s="2">
        <v>0</v>
      </c>
      <c r="G1435" s="3">
        <f t="shared" si="24"/>
        <v>1842.2565</v>
      </c>
      <c r="H1435" s="3">
        <f t="shared" si="17"/>
        <v>6.0000000001309672E-2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17793.98</v>
      </c>
      <c r="D1436" s="2">
        <f>'RAS-funkcijski'!E40</f>
        <v>17420.96</v>
      </c>
      <c r="E1436" s="2">
        <v>0</v>
      </c>
      <c r="F1436" s="2">
        <v>0</v>
      </c>
      <c r="G1436" s="3">
        <f t="shared" si="24"/>
        <v>1894.8923999999997</v>
      </c>
      <c r="H1436" s="3">
        <f t="shared" si="17"/>
        <v>6.0000000001309672E-2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443725.21</v>
      </c>
      <c r="D1450" s="2">
        <f>'RAS-funkcijski'!E54</f>
        <v>296650.28000000003</v>
      </c>
      <c r="E1450" s="2">
        <v>0</v>
      </c>
      <c r="F1450" s="2">
        <v>0</v>
      </c>
      <c r="G1450" s="3">
        <f t="shared" si="24"/>
        <v>51851.28850000001</v>
      </c>
      <c r="H1450" s="3">
        <f t="shared" si="33"/>
        <v>0.49000000004889444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443725.21</v>
      </c>
      <c r="D1451" s="2">
        <f>'RAS-funkcijski'!E55</f>
        <v>296650.28000000003</v>
      </c>
      <c r="E1451" s="2">
        <v>0</v>
      </c>
      <c r="F1451" s="2">
        <v>0</v>
      </c>
      <c r="G1451" s="3">
        <f t="shared" si="24"/>
        <v>52888.314270000003</v>
      </c>
      <c r="H1451" s="3">
        <f t="shared" si="33"/>
        <v>0.49000000004889444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1055623.8899999999</v>
      </c>
      <c r="D1478" s="2">
        <f>'RAS-funkcijski'!E82</f>
        <v>462801.36</v>
      </c>
      <c r="E1478" s="2">
        <v>0</v>
      </c>
      <c r="F1478" s="2">
        <v>0</v>
      </c>
      <c r="G1478" s="3">
        <f t="shared" si="24"/>
        <v>154535.67557999998</v>
      </c>
      <c r="H1478" s="3">
        <f t="shared" si="33"/>
        <v>0.47000000008847564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11372.23</v>
      </c>
      <c r="E1480" s="2">
        <v>0</v>
      </c>
      <c r="F1480" s="2">
        <v>0</v>
      </c>
      <c r="G1480" s="3">
        <f t="shared" si="24"/>
        <v>1819.5568000000001</v>
      </c>
      <c r="H1480" s="3">
        <f t="shared" si="33"/>
        <v>0.22999999999956344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38183.910000000003</v>
      </c>
      <c r="D1481" s="2">
        <f>'RAS-funkcijski'!E85</f>
        <v>16180.56</v>
      </c>
      <c r="E1481" s="2">
        <v>0</v>
      </c>
      <c r="F1481" s="2">
        <v>0</v>
      </c>
      <c r="G1481" s="3">
        <f t="shared" si="24"/>
        <v>5714.1474300000009</v>
      </c>
      <c r="H1481" s="3">
        <f t="shared" si="33"/>
        <v>0.52999999999701686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34143.99</v>
      </c>
      <c r="D1482" s="2">
        <f>'RAS-funkcijski'!E86</f>
        <v>37814.949999999997</v>
      </c>
      <c r="E1482" s="2">
        <v>0</v>
      </c>
      <c r="F1482" s="2">
        <v>0</v>
      </c>
      <c r="G1482" s="3">
        <f t="shared" si="24"/>
        <v>9001.4589799999994</v>
      </c>
      <c r="H1482" s="3">
        <f t="shared" si="33"/>
        <v>6.0000000004947651E-2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983295.99</v>
      </c>
      <c r="D1484" s="2">
        <f>'RAS-funkcijski'!E88</f>
        <v>397433.62</v>
      </c>
      <c r="E1484" s="2">
        <v>0</v>
      </c>
      <c r="F1484" s="2">
        <v>0</v>
      </c>
      <c r="G1484" s="3">
        <f t="shared" si="24"/>
        <v>149365.71132</v>
      </c>
      <c r="H1484" s="3">
        <f t="shared" si="33"/>
        <v>0.39000000001396984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9426.49</v>
      </c>
      <c r="D1485" s="2">
        <f>'RAS-funkcijski'!E89</f>
        <v>9785.94</v>
      </c>
      <c r="E1485" s="2">
        <v>0</v>
      </c>
      <c r="F1485" s="2">
        <v>0</v>
      </c>
      <c r="G1485" s="3">
        <f t="shared" si="24"/>
        <v>2464.8614500000003</v>
      </c>
      <c r="H1485" s="3">
        <f t="shared" si="33"/>
        <v>0.5499999999992724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9426.49</v>
      </c>
      <c r="D1502" s="2">
        <f>'RAS-funkcijski'!E106</f>
        <v>9785.94</v>
      </c>
      <c r="E1502" s="2">
        <v>0</v>
      </c>
      <c r="F1502" s="2">
        <v>0</v>
      </c>
      <c r="G1502" s="3">
        <f t="shared" si="24"/>
        <v>2957.83374</v>
      </c>
      <c r="H1502" s="3">
        <f t="shared" si="33"/>
        <v>0.5499999999992724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112063.44</v>
      </c>
      <c r="D1503" s="2">
        <f>'RAS-funkcijski'!E107</f>
        <v>124686.29999999999</v>
      </c>
      <c r="E1503" s="2">
        <v>0</v>
      </c>
      <c r="F1503" s="2">
        <v>0</v>
      </c>
      <c r="G1503" s="3">
        <f t="shared" si="24"/>
        <v>37227.912119999994</v>
      </c>
      <c r="H1503" s="3">
        <f t="shared" si="33"/>
        <v>0.73999999999068677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44539.38</v>
      </c>
      <c r="D1504" s="2">
        <f>'RAS-funkcijski'!E108</f>
        <v>48725.5</v>
      </c>
      <c r="E1504" s="2">
        <v>0</v>
      </c>
      <c r="F1504" s="2">
        <v>0</v>
      </c>
      <c r="G1504" s="3">
        <f t="shared" si="24"/>
        <v>14766.999519999998</v>
      </c>
      <c r="H1504" s="3">
        <f t="shared" si="33"/>
        <v>0.87999999999738066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16779.240000000002</v>
      </c>
      <c r="D1505" s="2">
        <f>'RAS-funkcijski'!E109</f>
        <v>40466.199999999997</v>
      </c>
      <c r="E1505" s="2">
        <v>0</v>
      </c>
      <c r="F1505" s="2">
        <v>0</v>
      </c>
      <c r="G1505" s="3">
        <f t="shared" si="24"/>
        <v>10259.722199999998</v>
      </c>
      <c r="H1505" s="3">
        <f t="shared" si="33"/>
        <v>0.43999999999869033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37682.32</v>
      </c>
      <c r="D1507" s="2">
        <f>'RAS-funkcijski'!E111</f>
        <v>23194.6</v>
      </c>
      <c r="E1507" s="2">
        <v>0</v>
      </c>
      <c r="F1507" s="2">
        <v>0</v>
      </c>
      <c r="G1507" s="3">
        <f t="shared" si="24"/>
        <v>8995.6526400000002</v>
      </c>
      <c r="H1507" s="3">
        <f t="shared" si="33"/>
        <v>0.72000000000116415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13062.5</v>
      </c>
      <c r="D1509" s="2">
        <f>'RAS-funkcijski'!E113</f>
        <v>12300</v>
      </c>
      <c r="E1509" s="2">
        <v>0</v>
      </c>
      <c r="F1509" s="2">
        <v>0</v>
      </c>
      <c r="G1509" s="3">
        <f t="shared" si="24"/>
        <v>4105.2124999999996</v>
      </c>
      <c r="H1509" s="3">
        <f t="shared" si="3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280412.67</v>
      </c>
      <c r="D1510" s="2">
        <f>'RAS-funkcijski'!E114</f>
        <v>316676.73</v>
      </c>
      <c r="E1510" s="2">
        <v>0</v>
      </c>
      <c r="F1510" s="2">
        <v>0</v>
      </c>
      <c r="G1510" s="3">
        <f t="shared" si="24"/>
        <v>100514.27429999999</v>
      </c>
      <c r="H1510" s="3">
        <f t="shared" si="33"/>
        <v>0.6000000000349246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264593.23</v>
      </c>
      <c r="D1511" s="2">
        <f>'RAS-funkcijski'!E115</f>
        <v>316676.73</v>
      </c>
      <c r="E1511" s="2">
        <v>0</v>
      </c>
      <c r="F1511" s="2">
        <v>0</v>
      </c>
      <c r="G1511" s="3">
        <f t="shared" si="24"/>
        <v>99672.082590000005</v>
      </c>
      <c r="H1511" s="3">
        <f t="shared" si="3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243535.54</v>
      </c>
      <c r="D1512" s="2">
        <f>'RAS-funkcijski'!E116</f>
        <v>293371.46999999997</v>
      </c>
      <c r="E1512" s="2">
        <v>0</v>
      </c>
      <c r="F1512" s="2">
        <v>0</v>
      </c>
      <c r="G1512" s="3">
        <f t="shared" si="24"/>
        <v>92991.189759999994</v>
      </c>
      <c r="H1512" s="3">
        <f t="shared" si="33"/>
        <v>0.92999999996391125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21057.69</v>
      </c>
      <c r="D1513" s="2">
        <f>'RAS-funkcijski'!E117</f>
        <v>23305.26</v>
      </c>
      <c r="E1513" s="2">
        <v>0</v>
      </c>
      <c r="F1513" s="2">
        <v>0</v>
      </c>
      <c r="G1513" s="3">
        <f t="shared" si="24"/>
        <v>7646.5077300000003</v>
      </c>
      <c r="H1513" s="3">
        <f t="shared" si="33"/>
        <v>0.56999999999970896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15819.44</v>
      </c>
      <c r="D1521" s="2">
        <f>'RAS-funkcijski'!E125</f>
        <v>0</v>
      </c>
      <c r="E1521" s="2">
        <v>0</v>
      </c>
      <c r="F1521" s="2">
        <v>0</v>
      </c>
      <c r="G1521" s="3">
        <f t="shared" si="24"/>
        <v>1914.1522399999999</v>
      </c>
      <c r="H1521" s="3">
        <f t="shared" si="33"/>
        <v>0.44000000000050932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102322.91</v>
      </c>
      <c r="D1525" s="2">
        <f>'RAS-funkcijski'!E129</f>
        <v>149120.15</v>
      </c>
      <c r="E1525" s="2">
        <v>0</v>
      </c>
      <c r="F1525" s="2">
        <v>0</v>
      </c>
      <c r="G1525" s="3">
        <f t="shared" si="24"/>
        <v>50070.401249999995</v>
      </c>
      <c r="H1525" s="3">
        <f t="shared" si="3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52868.480000000003</v>
      </c>
      <c r="D1531" s="2">
        <f>'RAS-funkcijski'!E135</f>
        <v>91219.839999999997</v>
      </c>
      <c r="E1531" s="2">
        <v>0</v>
      </c>
      <c r="F1531" s="2">
        <v>0</v>
      </c>
      <c r="G1531" s="3">
        <f t="shared" si="24"/>
        <v>30825.36896</v>
      </c>
      <c r="H1531" s="3">
        <f t="shared" si="33"/>
        <v>0.64000000000669388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49454.43</v>
      </c>
      <c r="D1534" s="2">
        <f>'RAS-funkcijski'!E138</f>
        <v>57900.31</v>
      </c>
      <c r="E1534" s="2">
        <v>0</v>
      </c>
      <c r="F1534" s="2">
        <v>0</v>
      </c>
      <c r="G1534" s="3">
        <f t="shared" si="24"/>
        <v>22144.176700000004</v>
      </c>
      <c r="H1534" s="3">
        <f t="shared" si="33"/>
        <v>0.73999999999796273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2443323.71</v>
      </c>
      <c r="D1537" s="14">
        <f>'RAS-funkcijski'!E141</f>
        <v>1950830.9199999997</v>
      </c>
      <c r="E1537" s="14">
        <v>0</v>
      </c>
      <c r="F1537" s="14">
        <v>0</v>
      </c>
      <c r="G1537" s="15">
        <f t="shared" si="24"/>
        <v>869263.02034999989</v>
      </c>
      <c r="H1537" s="15">
        <f t="shared" si="33"/>
        <v>0.37000000034458935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259541.21</v>
      </c>
      <c r="D1582" s="7"/>
      <c r="E1582" s="7">
        <v>0</v>
      </c>
      <c r="F1582" s="7">
        <v>0</v>
      </c>
      <c r="G1582" s="8">
        <f t="shared" ref="G1582:G1686" si="38">B1582/1000*C1582</f>
        <v>259.54120999999998</v>
      </c>
      <c r="H1582" s="8">
        <f t="shared" ref="H1582:H1686" si="39">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1347042.0499999998</v>
      </c>
      <c r="D1583" s="2">
        <v>0</v>
      </c>
      <c r="E1583" s="2">
        <v>0</v>
      </c>
      <c r="F1583" s="2">
        <v>0</v>
      </c>
      <c r="G1583" s="3">
        <f t="shared" si="38"/>
        <v>2694.0840999999996</v>
      </c>
      <c r="H1583" s="3">
        <f t="shared" si="39"/>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975171.73</v>
      </c>
      <c r="D1585" s="2">
        <v>0</v>
      </c>
      <c r="E1585" s="2">
        <v>0</v>
      </c>
      <c r="F1585" s="2">
        <v>0</v>
      </c>
      <c r="G1585" s="3">
        <f t="shared" si="38"/>
        <v>3900.6869200000001</v>
      </c>
      <c r="H1585" s="3">
        <f t="shared" si="39"/>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166376.74</v>
      </c>
      <c r="D1586" s="2">
        <v>0</v>
      </c>
      <c r="E1586" s="2">
        <v>0</v>
      </c>
      <c r="F1586" s="2">
        <v>0</v>
      </c>
      <c r="G1586" s="3">
        <f t="shared" si="38"/>
        <v>831.88369999999998</v>
      </c>
      <c r="H1586" s="3">
        <f t="shared" si="39"/>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468055.86</v>
      </c>
      <c r="D1587" s="2">
        <v>0</v>
      </c>
      <c r="E1587" s="2">
        <v>0</v>
      </c>
      <c r="F1587" s="2">
        <v>0</v>
      </c>
      <c r="G1587" s="3">
        <f t="shared" si="38"/>
        <v>2808.3351600000001</v>
      </c>
      <c r="H1587" s="3">
        <f t="shared" si="39"/>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8391.01</v>
      </c>
      <c r="D1588" s="2">
        <v>0</v>
      </c>
      <c r="E1588" s="2">
        <v>0</v>
      </c>
      <c r="F1588" s="2">
        <v>0</v>
      </c>
      <c r="G1588" s="3">
        <f t="shared" si="38"/>
        <v>58.737070000000003</v>
      </c>
      <c r="H1588" s="3">
        <f t="shared" si="39"/>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3185.36</v>
      </c>
      <c r="D1590" s="2">
        <v>0</v>
      </c>
      <c r="E1590" s="2">
        <v>0</v>
      </c>
      <c r="F1590" s="2">
        <v>0</v>
      </c>
      <c r="G1590" s="3">
        <f>B1590/1000*C1590</f>
        <v>28.668239999999997</v>
      </c>
      <c r="H1590" s="3">
        <f>ABS(C1590-ROUND(C1590,0))</f>
        <v>0.36000000000012733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321452.81</v>
      </c>
      <c r="D1591" s="2">
        <v>0</v>
      </c>
      <c r="E1591" s="2">
        <v>0</v>
      </c>
      <c r="F1591" s="2">
        <v>0</v>
      </c>
      <c r="G1591" s="3">
        <f t="shared" si="38"/>
        <v>3214.5281</v>
      </c>
      <c r="H1591" s="3">
        <f t="shared" si="39"/>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7709.95</v>
      </c>
      <c r="D1593" s="2">
        <v>0</v>
      </c>
      <c r="E1593" s="2">
        <v>0</v>
      </c>
      <c r="F1593" s="2">
        <v>0</v>
      </c>
      <c r="G1593" s="3">
        <f t="shared" si="38"/>
        <v>92.519400000000005</v>
      </c>
      <c r="H1593" s="3">
        <f t="shared" si="39"/>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249806.91</v>
      </c>
      <c r="D1594" s="2">
        <v>0</v>
      </c>
      <c r="E1594" s="2">
        <v>0</v>
      </c>
      <c r="F1594" s="2">
        <v>0</v>
      </c>
      <c r="G1594" s="3">
        <f t="shared" si="38"/>
        <v>3247.48983</v>
      </c>
      <c r="H1594" s="3">
        <f t="shared" si="39"/>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122063.41</v>
      </c>
      <c r="D1601" s="2">
        <v>0</v>
      </c>
      <c r="E1601" s="2">
        <v>0</v>
      </c>
      <c r="F1601" s="2">
        <v>0</v>
      </c>
      <c r="G1601" s="3">
        <f>B1601/1000*C1601</f>
        <v>2441.2682</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1400551.67</v>
      </c>
      <c r="D1602" s="2">
        <v>0</v>
      </c>
      <c r="E1602" s="2">
        <v>0</v>
      </c>
      <c r="F1602" s="2">
        <v>0</v>
      </c>
      <c r="G1602" s="3">
        <f t="shared" si="38"/>
        <v>29411.585070000001</v>
      </c>
      <c r="H1602" s="3">
        <f t="shared" si="39"/>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973781.2</v>
      </c>
      <c r="D1604" s="2">
        <v>0</v>
      </c>
      <c r="E1604" s="2">
        <v>0</v>
      </c>
      <c r="F1604" s="2">
        <v>0</v>
      </c>
      <c r="G1604" s="3">
        <f t="shared" si="38"/>
        <v>22396.9676</v>
      </c>
      <c r="H1604" s="3">
        <f t="shared" si="39"/>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163791.15</v>
      </c>
      <c r="D1605" s="2">
        <v>0</v>
      </c>
      <c r="E1605" s="2">
        <v>0</v>
      </c>
      <c r="F1605" s="2">
        <v>0</v>
      </c>
      <c r="G1605" s="3">
        <f t="shared" si="38"/>
        <v>3930.9875999999999</v>
      </c>
      <c r="H1605" s="3">
        <f t="shared" si="39"/>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470916.35</v>
      </c>
      <c r="D1606" s="2">
        <v>0</v>
      </c>
      <c r="E1606" s="2">
        <v>0</v>
      </c>
      <c r="F1606" s="2">
        <v>0</v>
      </c>
      <c r="G1606" s="3">
        <f t="shared" si="38"/>
        <v>11772.908750000001</v>
      </c>
      <c r="H1606" s="3">
        <f t="shared" si="39"/>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9023.42</v>
      </c>
      <c r="D1607" s="2">
        <v>0</v>
      </c>
      <c r="E1607" s="2">
        <v>0</v>
      </c>
      <c r="F1607" s="2">
        <v>0</v>
      </c>
      <c r="G1607" s="3">
        <f t="shared" si="38"/>
        <v>234.60891999999998</v>
      </c>
      <c r="H1607" s="3">
        <f t="shared" si="39"/>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3185.36</v>
      </c>
      <c r="D1609" s="2">
        <v>0</v>
      </c>
      <c r="E1609" s="2">
        <v>0</v>
      </c>
      <c r="F1609" s="2">
        <v>0</v>
      </c>
      <c r="G1609" s="3">
        <f>B1609/1000*C1609</f>
        <v>89.190080000000009</v>
      </c>
      <c r="H1609" s="3">
        <f>ABS(C1609-ROUND(C1609,0))</f>
        <v>0.36000000000012733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319154.96999999997</v>
      </c>
      <c r="D1610" s="2">
        <v>0</v>
      </c>
      <c r="E1610" s="2">
        <v>0</v>
      </c>
      <c r="F1610" s="2">
        <v>0</v>
      </c>
      <c r="G1610" s="3">
        <f t="shared" si="38"/>
        <v>9255.4941299999991</v>
      </c>
      <c r="H1610" s="3">
        <f t="shared" si="39"/>
        <v>3.0000000027939677E-2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7709.95</v>
      </c>
      <c r="D1612" s="2">
        <v>0</v>
      </c>
      <c r="E1612" s="2">
        <v>0</v>
      </c>
      <c r="F1612" s="2">
        <v>0</v>
      </c>
      <c r="G1612" s="3">
        <f t="shared" si="38"/>
        <v>239.00844999999998</v>
      </c>
      <c r="H1612" s="3">
        <f t="shared" si="39"/>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304707.06</v>
      </c>
      <c r="D1613" s="2">
        <v>0</v>
      </c>
      <c r="E1613" s="2">
        <v>0</v>
      </c>
      <c r="F1613" s="2">
        <v>0</v>
      </c>
      <c r="G1613" s="3">
        <f t="shared" si="38"/>
        <v>9750.6259200000004</v>
      </c>
      <c r="H1613" s="3">
        <f t="shared" si="39"/>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122063.41</v>
      </c>
      <c r="D1620" s="2">
        <v>0</v>
      </c>
      <c r="E1620" s="2">
        <v>0</v>
      </c>
      <c r="F1620" s="2">
        <v>0</v>
      </c>
      <c r="G1620" s="3">
        <f>B1620/1000*C1620</f>
        <v>4760.4729900000002</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206031.58999999985</v>
      </c>
      <c r="D1621" s="2">
        <v>0</v>
      </c>
      <c r="E1621" s="2">
        <v>0</v>
      </c>
      <c r="F1621" s="2">
        <v>0</v>
      </c>
      <c r="G1621" s="3">
        <f t="shared" si="38"/>
        <v>8241.2635999999948</v>
      </c>
      <c r="H1621" s="3">
        <f t="shared" si="39"/>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187630.13999999998</v>
      </c>
      <c r="D1622" s="2">
        <v>0</v>
      </c>
      <c r="E1622" s="2">
        <v>0</v>
      </c>
      <c r="F1622" s="2">
        <v>0</v>
      </c>
      <c r="G1622" s="3">
        <f t="shared" si="38"/>
        <v>7692.8357399999995</v>
      </c>
      <c r="H1622" s="3">
        <f t="shared" si="39"/>
        <v>0.13999999998486601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187630.13999999998</v>
      </c>
      <c r="D1628" s="2">
        <v>0</v>
      </c>
      <c r="E1628" s="2">
        <v>0</v>
      </c>
      <c r="F1628" s="2">
        <v>0</v>
      </c>
      <c r="G1628" s="3">
        <f t="shared" si="38"/>
        <v>8818.6165799999999</v>
      </c>
      <c r="H1628" s="3">
        <f t="shared" si="39"/>
        <v>0.13999999998486601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5817.91</v>
      </c>
      <c r="D1634" s="2">
        <v>0</v>
      </c>
      <c r="E1634" s="2">
        <v>0</v>
      </c>
      <c r="F1634" s="2">
        <v>0</v>
      </c>
      <c r="G1634" s="3">
        <f t="shared" si="38"/>
        <v>308.34922999999998</v>
      </c>
      <c r="H1634" s="3">
        <f t="shared" si="39"/>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5817.91</v>
      </c>
      <c r="D1635" s="2">
        <v>0</v>
      </c>
      <c r="E1635" s="2">
        <v>0</v>
      </c>
      <c r="F1635" s="2">
        <v>0</v>
      </c>
      <c r="G1635" s="3">
        <f t="shared" si="38"/>
        <v>314.16713999999996</v>
      </c>
      <c r="H1635" s="3">
        <f t="shared" si="39"/>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6507.18</v>
      </c>
      <c r="D1639" s="2">
        <v>0</v>
      </c>
      <c r="E1639" s="2">
        <v>0</v>
      </c>
      <c r="F1639" s="2">
        <v>0</v>
      </c>
      <c r="G1639" s="3">
        <f t="shared" si="38"/>
        <v>377.41644000000002</v>
      </c>
      <c r="H1639" s="3">
        <f t="shared" si="39"/>
        <v>0.18000000000029104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6507.18</v>
      </c>
      <c r="D1640" s="2">
        <v>0</v>
      </c>
      <c r="E1640" s="2">
        <v>0</v>
      </c>
      <c r="F1640" s="2">
        <v>0</v>
      </c>
      <c r="G1640" s="3">
        <f t="shared" si="38"/>
        <v>383.92361999999997</v>
      </c>
      <c r="H1640" s="3">
        <f t="shared" si="39"/>
        <v>0.18000000000029104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1946.66</v>
      </c>
      <c r="D1649" s="2">
        <v>0</v>
      </c>
      <c r="E1649" s="2">
        <v>0</v>
      </c>
      <c r="F1649" s="2">
        <v>0</v>
      </c>
      <c r="G1649" s="3">
        <f>B1649/1000*C1649</f>
        <v>132.37288000000001</v>
      </c>
      <c r="H1649" s="3">
        <f>ABS(C1649-ROUND(C1649,0))</f>
        <v>0.33999999999991815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1946.66</v>
      </c>
      <c r="D1650" s="2">
        <v>0</v>
      </c>
      <c r="E1650" s="2">
        <v>0</v>
      </c>
      <c r="F1650" s="2">
        <v>0</v>
      </c>
      <c r="G1650" s="3">
        <f>B1650/1000*C1650</f>
        <v>134.31954000000002</v>
      </c>
      <c r="H1650" s="3">
        <f>ABS(C1650-ROUND(C1650,0))</f>
        <v>0.33999999999991815</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35031.93</v>
      </c>
      <c r="D1654" s="2">
        <v>0</v>
      </c>
      <c r="E1654" s="2">
        <v>0</v>
      </c>
      <c r="F1654" s="2">
        <v>0</v>
      </c>
      <c r="G1654" s="3">
        <f t="shared" si="38"/>
        <v>2557.3308899999997</v>
      </c>
      <c r="H1654" s="3">
        <f t="shared" si="39"/>
        <v>6.9999999999708962E-2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35031.93</v>
      </c>
      <c r="D1655" s="2">
        <v>0</v>
      </c>
      <c r="E1655" s="2">
        <v>0</v>
      </c>
      <c r="F1655" s="2">
        <v>0</v>
      </c>
      <c r="G1655" s="3">
        <f t="shared" si="38"/>
        <v>2592.3628199999998</v>
      </c>
      <c r="H1655" s="3">
        <f t="shared" si="39"/>
        <v>6.9999999999708962E-2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138326.46</v>
      </c>
      <c r="D1664" s="2">
        <v>0</v>
      </c>
      <c r="E1664" s="2">
        <v>0</v>
      </c>
      <c r="F1664" s="2">
        <v>0</v>
      </c>
      <c r="G1664" s="3">
        <f t="shared" si="38"/>
        <v>11481.09618</v>
      </c>
      <c r="H1664" s="3">
        <f t="shared" si="39"/>
        <v>0.45999999999185093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138326.46</v>
      </c>
      <c r="D1665" s="2">
        <v>0</v>
      </c>
      <c r="E1665" s="2">
        <v>0</v>
      </c>
      <c r="F1665" s="2">
        <v>0</v>
      </c>
      <c r="G1665" s="3">
        <f t="shared" si="38"/>
        <v>11619.422640000001</v>
      </c>
      <c r="H1665" s="3">
        <f t="shared" si="39"/>
        <v>0.45999999999185093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18401.45</v>
      </c>
      <c r="D1681" s="2">
        <v>0</v>
      </c>
      <c r="E1681" s="2">
        <v>0</v>
      </c>
      <c r="F1681" s="2">
        <v>0</v>
      </c>
      <c r="G1681" s="3">
        <f t="shared" si="38"/>
        <v>1840.1450000000002</v>
      </c>
      <c r="H1681" s="3">
        <f t="shared" si="39"/>
        <v>0.4500000000007276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18401.45</v>
      </c>
      <c r="D1683" s="2">
        <v>0</v>
      </c>
      <c r="E1683" s="2">
        <v>0</v>
      </c>
      <c r="F1683" s="2">
        <v>0</v>
      </c>
      <c r="G1683" s="3">
        <f t="shared" si="38"/>
        <v>1876.9478999999999</v>
      </c>
      <c r="H1683" s="3">
        <f t="shared" si="39"/>
        <v>0.4500000000007276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28186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1972730.07</v>
      </c>
      <c r="I17" s="275">
        <f>'PR-RAS'!E6</f>
        <v>2082493.6099999999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1194376.6099999999</v>
      </c>
      <c r="I18" s="275">
        <f>'PR-RAS'!E152</f>
        <v>1415354.0999999996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181235.47000000009</v>
      </c>
      <c r="I19" s="275">
        <f>'PR-RAS'!E649</f>
        <v>312367.27000000031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5600609.1000000006</v>
      </c>
      <c r="I22" s="275">
        <f>BILANCA!E7</f>
        <v>5971431.1100000013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578753.30000000005</v>
      </c>
      <c r="I23" s="275">
        <f>BILANCA!E69</f>
        <v>645581.71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259541.21</v>
      </c>
      <c r="I24" s="275">
        <f>BILANCA!E177</f>
        <v>206031.59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5919821.1900000004</v>
      </c>
      <c r="I25" s="275">
        <f>BILANCA!E251</f>
        <v>6410981.2299999995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352955.12</v>
      </c>
      <c r="I27" s="275">
        <f>'RAS-funkcijski'!E5</f>
        <v>510029.72000000003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461519.19</v>
      </c>
      <c r="I28" s="275">
        <f>'RAS-funkcijski'!E35</f>
        <v>314071.24000000005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983295.99</v>
      </c>
      <c r="I29" s="275">
        <f>'RAS-funkcijski'!E88</f>
        <v>397433.62</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280412.67</v>
      </c>
      <c r="I30" s="275">
        <f>'RAS-funkcijski'!E114</f>
        <v>316676.73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2443323.71</v>
      </c>
      <c r="I31" s="275">
        <f>'RAS-funkcijski'!E141</f>
        <v>1950830.9199999997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259541.21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206031.58999999985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187630.13999999998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18401.45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C649" sqref="C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1972730.07</v>
      </c>
      <c r="E6" s="60">
        <f>E7+E43+E49+E82+E106+E125+E134+E140</f>
        <v>2082493.6099999999</v>
      </c>
      <c r="F6" s="45">
        <f t="shared" ref="F6:F132" si="0">IF(D6&lt;&gt;0,IF(E6/D6&gt;=100,"&gt;&gt;100",E6/D6*100),"-")</f>
        <v>105.56404252508808</v>
      </c>
    </row>
    <row r="7" spans="1:24" ht="12.75" customHeight="1" x14ac:dyDescent="0.2">
      <c r="A7" s="63">
        <v>61</v>
      </c>
      <c r="B7" s="220" t="s">
        <v>17</v>
      </c>
      <c r="C7" s="247" t="s">
        <v>18</v>
      </c>
      <c r="D7" s="60">
        <f>D8+D17+D23+D29+D36+D39</f>
        <v>627044.43999999994</v>
      </c>
      <c r="E7" s="60">
        <f>E8+E17+E23+E29+E36+E39</f>
        <v>704751.69000000006</v>
      </c>
      <c r="F7" s="45">
        <f t="shared" si="0"/>
        <v>112.39262244315573</v>
      </c>
    </row>
    <row r="8" spans="1:24" ht="12.75" customHeight="1" x14ac:dyDescent="0.2">
      <c r="A8" s="63">
        <v>611</v>
      </c>
      <c r="B8" s="220" t="s">
        <v>19</v>
      </c>
      <c r="C8" s="247" t="s">
        <v>20</v>
      </c>
      <c r="D8" s="60">
        <f>SUM(D9:D14)-D15-D16</f>
        <v>587916.51</v>
      </c>
      <c r="E8" s="60">
        <f>SUM(E9:E14)-E15-E16</f>
        <v>672540.54</v>
      </c>
      <c r="F8" s="45">
        <f t="shared" si="0"/>
        <v>114.39388562161659</v>
      </c>
    </row>
    <row r="9" spans="1:24" ht="12.75" customHeight="1" x14ac:dyDescent="0.2">
      <c r="A9" s="63">
        <v>6111</v>
      </c>
      <c r="B9" s="65" t="s">
        <v>21</v>
      </c>
      <c r="C9" s="247" t="s">
        <v>22</v>
      </c>
      <c r="D9" s="194">
        <v>600455.43000000005</v>
      </c>
      <c r="E9" s="194">
        <v>672540.54</v>
      </c>
      <c r="F9" s="45">
        <f t="shared" si="0"/>
        <v>112.00507254968115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12538.92</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32508.36</v>
      </c>
      <c r="E23" s="60">
        <f>SUM(E24:E28)</f>
        <v>24675.27</v>
      </c>
      <c r="F23" s="45">
        <f t="shared" si="0"/>
        <v>75.904382749545036</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32508.36</v>
      </c>
      <c r="E27" s="194">
        <v>24675.27</v>
      </c>
      <c r="F27" s="45">
        <f t="shared" si="0"/>
        <v>75.904382749545036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6619.57</v>
      </c>
      <c r="E29" s="60">
        <f>SUM(E30:E35)</f>
        <v>7535.88</v>
      </c>
      <c r="F29" s="45">
        <f t="shared" si="0"/>
        <v>113.84243991679219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6619.57</v>
      </c>
      <c r="E31" s="194">
        <v>7535.88</v>
      </c>
      <c r="F31" s="45">
        <f t="shared" si="0"/>
        <v>113.84243991679219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950851.78</v>
      </c>
      <c r="E49" s="60">
        <f>E50+E53+E58+E61+E64+E68+E71+E74+E77</f>
        <v>1004900.0399999999</v>
      </c>
      <c r="F49" s="45">
        <f t="shared" si="0"/>
        <v>105.6841940181255</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950851.78</v>
      </c>
      <c r="E58" s="60">
        <f>SUM(E59:E60)</f>
        <v>161500.32999999999</v>
      </c>
      <c r="F58" s="45">
        <f t="shared" si="0"/>
        <v>16.984805981012098</v>
      </c>
    </row>
    <row r="59" spans="1:6" ht="24" x14ac:dyDescent="0.2">
      <c r="A59" s="63">
        <v>6331</v>
      </c>
      <c r="B59" s="65" t="s">
        <v>121</v>
      </c>
      <c r="C59" s="247" t="s">
        <v>122</v>
      </c>
      <c r="D59" s="194">
        <v>759708.73</v>
      </c>
      <c r="E59" s="194">
        <v>0</v>
      </c>
      <c r="F59" s="45">
        <f t="shared" si="0"/>
        <v>0</v>
      </c>
    </row>
    <row r="60" spans="1:6" ht="24" x14ac:dyDescent="0.2">
      <c r="A60" s="63">
        <v>6332</v>
      </c>
      <c r="B60" s="65" t="s">
        <v>123</v>
      </c>
      <c r="C60" s="247" t="s">
        <v>124</v>
      </c>
      <c r="D60" s="194">
        <v>191143.05</v>
      </c>
      <c r="E60" s="194">
        <v>161500.32999999999</v>
      </c>
      <c r="F60" s="45">
        <f t="shared" si="0"/>
        <v>84.491866170389144</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843399.71</v>
      </c>
      <c r="F64" s="45" t="str">
        <f t="shared" si="0"/>
        <v>-</v>
      </c>
    </row>
    <row r="65" spans="1:6" ht="12.75" customHeight="1" x14ac:dyDescent="0.2">
      <c r="A65" s="63">
        <v>6351</v>
      </c>
      <c r="B65" s="65" t="s">
        <v>133</v>
      </c>
      <c r="C65" s="247" t="s">
        <v>134</v>
      </c>
      <c r="D65" s="194">
        <v>0</v>
      </c>
      <c r="E65" s="194">
        <v>843399.71</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131808.78999999998</v>
      </c>
      <c r="E82" s="60">
        <f>E83+E91+E98</f>
        <v>104473.04</v>
      </c>
      <c r="F82" s="45">
        <f t="shared" si="0"/>
        <v>79.26105686881732</v>
      </c>
    </row>
    <row r="83" spans="1:6" ht="12.75" customHeight="1" x14ac:dyDescent="0.2">
      <c r="A83" s="63">
        <v>641</v>
      </c>
      <c r="B83" s="64" t="s">
        <v>169</v>
      </c>
      <c r="C83" s="247" t="s">
        <v>170</v>
      </c>
      <c r="D83" s="60">
        <f>SUM(D84:D90)</f>
        <v>89.21</v>
      </c>
      <c r="E83" s="60">
        <f>SUM(E84:E90)</f>
        <v>59.67</v>
      </c>
      <c r="F83" s="45">
        <f t="shared" si="0"/>
        <v>66.887120277995749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89.21</v>
      </c>
      <c r="E85" s="194">
        <v>59.67</v>
      </c>
      <c r="F85" s="45">
        <f t="shared" si="0"/>
        <v>66.887120277995749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131719.57999999999</v>
      </c>
      <c r="E91" s="60">
        <f>SUM(E92:E97)</f>
        <v>104413.37</v>
      </c>
      <c r="F91" s="45">
        <f t="shared" si="0"/>
        <v>79.269437391160835</v>
      </c>
    </row>
    <row r="92" spans="1:6" ht="12.75" customHeight="1" x14ac:dyDescent="0.2">
      <c r="A92" s="63">
        <v>6421</v>
      </c>
      <c r="B92" s="64" t="s">
        <v>187</v>
      </c>
      <c r="C92" s="247" t="s">
        <v>188</v>
      </c>
      <c r="D92" s="194">
        <v>320.32</v>
      </c>
      <c r="E92" s="194">
        <v>202</v>
      </c>
      <c r="F92" s="45">
        <f t="shared" si="0"/>
        <v>63.061938061938058</v>
      </c>
    </row>
    <row r="93" spans="1:6" ht="12.75" customHeight="1" x14ac:dyDescent="0.2">
      <c r="A93" s="63">
        <v>6422</v>
      </c>
      <c r="B93" s="64" t="s">
        <v>189</v>
      </c>
      <c r="C93" s="247" t="s">
        <v>190</v>
      </c>
      <c r="D93" s="194">
        <v>4286.92</v>
      </c>
      <c r="E93" s="194">
        <v>6152.59</v>
      </c>
      <c r="F93" s="45">
        <f t="shared" si="0"/>
        <v>143.5200563574781</v>
      </c>
    </row>
    <row r="94" spans="1:6" ht="12.75" customHeight="1" x14ac:dyDescent="0.2">
      <c r="A94" s="63">
        <v>6423</v>
      </c>
      <c r="B94" s="64" t="s">
        <v>191</v>
      </c>
      <c r="C94" s="247" t="s">
        <v>192</v>
      </c>
      <c r="D94" s="194">
        <v>127112.34</v>
      </c>
      <c r="E94" s="194">
        <v>98058.78</v>
      </c>
      <c r="F94" s="45">
        <f t="shared" si="0"/>
        <v>77.143399295457854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263025.06</v>
      </c>
      <c r="E106" s="60">
        <f>E107+E112+E120+E124</f>
        <v>268368.83999999997</v>
      </c>
      <c r="F106" s="45">
        <f t="shared" si="0"/>
        <v>102.03166192605373</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263025.06</v>
      </c>
      <c r="E112" s="60">
        <f>SUM(E113:E119)</f>
        <v>268368.83999999997</v>
      </c>
      <c r="F112" s="45">
        <f t="shared" si="0"/>
        <v>102.03166192605373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239601.7</v>
      </c>
      <c r="E115" s="194">
        <v>224805.99</v>
      </c>
      <c r="F115" s="45">
        <f t="shared" si="0"/>
        <v>93.824872694976705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23423.360000000001</v>
      </c>
      <c r="E117" s="194">
        <v>43562.85</v>
      </c>
      <c r="F117" s="45">
        <f t="shared" si="0"/>
        <v>185.98036319298342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0</v>
      </c>
      <c r="E125" s="60">
        <f>E126+E129</f>
        <v>0</v>
      </c>
      <c r="F125" s="45" t="str">
        <f t="shared" si="0"/>
        <v>-</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SUM(D130:D133)</f>
        <v>0</v>
      </c>
      <c r="E129" s="60">
        <f>SUM(E130:E133)</f>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0</v>
      </c>
      <c r="E134" s="60">
        <f>E135+E139</f>
        <v>0</v>
      </c>
      <c r="F134" s="45" t="str">
        <f t="shared" ref="F134:F229" si="1">IF(D134&lt;&gt;0,IF(E134/D134&gt;=100,"&gt;&gt;100",E134/D134*100),"-")</f>
        <v>-</v>
      </c>
    </row>
    <row r="135" spans="1:6" ht="24" x14ac:dyDescent="0.2">
      <c r="A135" s="63">
        <v>671</v>
      </c>
      <c r="B135" s="182" t="s">
        <v>273</v>
      </c>
      <c r="C135" s="247" t="s">
        <v>274</v>
      </c>
      <c r="D135" s="60">
        <f>SUM(D136:D138)</f>
        <v>0</v>
      </c>
      <c r="E135" s="60">
        <f>SUM(E136:E138)</f>
        <v>0</v>
      </c>
      <c r="F135" s="45" t="str">
        <f t="shared" si="1"/>
        <v>-</v>
      </c>
    </row>
    <row r="136" spans="1:6" ht="12.75" customHeight="1" x14ac:dyDescent="0.2">
      <c r="A136" s="63">
        <v>6711</v>
      </c>
      <c r="B136" s="65" t="s">
        <v>275</v>
      </c>
      <c r="C136" s="247" t="s">
        <v>276</v>
      </c>
      <c r="D136" s="194">
        <v>0</v>
      </c>
      <c r="E136" s="194">
        <v>0</v>
      </c>
      <c r="F136" s="45" t="str">
        <f t="shared" si="1"/>
        <v>-</v>
      </c>
    </row>
    <row r="137" spans="1:6" ht="24" x14ac:dyDescent="0.2">
      <c r="A137" s="63">
        <v>6712</v>
      </c>
      <c r="B137" s="182" t="s">
        <v>277</v>
      </c>
      <c r="C137" s="247" t="s">
        <v>278</v>
      </c>
      <c r="D137" s="194">
        <v>0</v>
      </c>
      <c r="E137" s="194">
        <v>0</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1194376.6099999999</v>
      </c>
      <c r="E152" s="60">
        <f>E153+E164+E202+E221+E230+E262+E273</f>
        <v>1415354.0999999996</v>
      </c>
      <c r="F152" s="45">
        <f t="shared" si="1"/>
        <v>118.50149175309117</v>
      </c>
    </row>
    <row r="153" spans="1:6" ht="12.75" customHeight="1" x14ac:dyDescent="0.2">
      <c r="A153" s="63">
        <v>31</v>
      </c>
      <c r="B153" s="64" t="s">
        <v>308</v>
      </c>
      <c r="C153" s="247" t="s">
        <v>309</v>
      </c>
      <c r="D153" s="60">
        <f>D154+D159+D160</f>
        <v>143700.75</v>
      </c>
      <c r="E153" s="60">
        <f>E154+E159+E160</f>
        <v>184100.72</v>
      </c>
      <c r="F153" s="45">
        <f t="shared" si="1"/>
        <v>128.11395904335922</v>
      </c>
    </row>
    <row r="154" spans="1:6" ht="12.75" customHeight="1" x14ac:dyDescent="0.2">
      <c r="A154" s="63">
        <v>311</v>
      </c>
      <c r="B154" s="64" t="s">
        <v>310</v>
      </c>
      <c r="C154" s="247" t="s">
        <v>311</v>
      </c>
      <c r="D154" s="60">
        <f>SUM(D155:D158)</f>
        <v>109739.4</v>
      </c>
      <c r="E154" s="60">
        <f>SUM(E155:E158)</f>
        <v>140495.04999999999</v>
      </c>
      <c r="F154" s="45">
        <f t="shared" si="1"/>
        <v>128.02607814513291</v>
      </c>
    </row>
    <row r="155" spans="1:6" ht="12.75" customHeight="1" x14ac:dyDescent="0.2">
      <c r="A155" s="63">
        <v>3111</v>
      </c>
      <c r="B155" s="64" t="s">
        <v>312</v>
      </c>
      <c r="C155" s="247" t="s">
        <v>313</v>
      </c>
      <c r="D155" s="194">
        <v>109739.4</v>
      </c>
      <c r="E155" s="194">
        <v>140495.04999999999</v>
      </c>
      <c r="F155" s="45">
        <f t="shared" si="1"/>
        <v>128.02607814513291</v>
      </c>
    </row>
    <row r="156" spans="1:6" ht="12.75" customHeight="1" x14ac:dyDescent="0.2">
      <c r="A156" s="63">
        <v>3112</v>
      </c>
      <c r="B156" s="64" t="s">
        <v>314</v>
      </c>
      <c r="C156" s="247" t="s">
        <v>315</v>
      </c>
      <c r="D156" s="194">
        <v>0</v>
      </c>
      <c r="E156" s="194">
        <v>0</v>
      </c>
      <c r="F156" s="45" t="str">
        <f t="shared" si="1"/>
        <v>-</v>
      </c>
    </row>
    <row r="157" spans="1:6" ht="12.75" customHeight="1" x14ac:dyDescent="0.2">
      <c r="A157" s="63">
        <v>3113</v>
      </c>
      <c r="B157" s="65" t="s">
        <v>316</v>
      </c>
      <c r="C157" s="247" t="s">
        <v>317</v>
      </c>
      <c r="D157" s="194">
        <v>0</v>
      </c>
      <c r="E157" s="194">
        <v>0</v>
      </c>
      <c r="F157" s="45" t="str">
        <f t="shared" si="1"/>
        <v>-</v>
      </c>
    </row>
    <row r="158" spans="1:6" ht="12.75" customHeight="1" x14ac:dyDescent="0.2">
      <c r="A158" s="63">
        <v>3114</v>
      </c>
      <c r="B158" s="65" t="s">
        <v>318</v>
      </c>
      <c r="C158" s="247" t="s">
        <v>319</v>
      </c>
      <c r="D158" s="194">
        <v>0</v>
      </c>
      <c r="E158" s="194">
        <v>0</v>
      </c>
      <c r="F158" s="45" t="str">
        <f t="shared" si="1"/>
        <v>-</v>
      </c>
    </row>
    <row r="159" spans="1:6" ht="12.75" customHeight="1" x14ac:dyDescent="0.2">
      <c r="A159" s="63">
        <v>312</v>
      </c>
      <c r="B159" s="65" t="s">
        <v>320</v>
      </c>
      <c r="C159" s="247" t="s">
        <v>321</v>
      </c>
      <c r="D159" s="194">
        <v>15854.42</v>
      </c>
      <c r="E159" s="194">
        <v>20423.98</v>
      </c>
      <c r="F159" s="45">
        <f t="shared" si="1"/>
        <v>128.82199411899015</v>
      </c>
    </row>
    <row r="160" spans="1:6" ht="12.75" customHeight="1" x14ac:dyDescent="0.2">
      <c r="A160" s="63">
        <v>313</v>
      </c>
      <c r="B160" s="65" t="s">
        <v>322</v>
      </c>
      <c r="C160" s="247" t="s">
        <v>323</v>
      </c>
      <c r="D160" s="60">
        <f>SUM(D161:D163)</f>
        <v>18106.93</v>
      </c>
      <c r="E160" s="60">
        <f>SUM(E161:E163)</f>
        <v>23181.69</v>
      </c>
      <c r="F160" s="45">
        <f t="shared" si="1"/>
        <v>128.0266174332148</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18106.93</v>
      </c>
      <c r="E162" s="194">
        <v>23181.69</v>
      </c>
      <c r="F162" s="45">
        <f t="shared" si="1"/>
        <v>128.0266174332148</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446111.50999999995</v>
      </c>
      <c r="E164" s="60">
        <f>E165+E170+E178+E188+E189+E194</f>
        <v>516111.57999999996</v>
      </c>
      <c r="F164" s="45">
        <f t="shared" si="1"/>
        <v>115.69115981786706</v>
      </c>
    </row>
    <row r="165" spans="1:6" ht="12.75" customHeight="1" x14ac:dyDescent="0.2">
      <c r="A165" s="63">
        <v>321</v>
      </c>
      <c r="B165" s="64" t="s">
        <v>332</v>
      </c>
      <c r="C165" s="247" t="s">
        <v>333</v>
      </c>
      <c r="D165" s="60">
        <f>SUM(D166:D169)</f>
        <v>15999.26</v>
      </c>
      <c r="E165" s="60">
        <f>SUM(E166:E169)</f>
        <v>12809.7</v>
      </c>
      <c r="F165" s="45">
        <f t="shared" si="1"/>
        <v>80.064327975168865</v>
      </c>
    </row>
    <row r="166" spans="1:6" ht="12.75" customHeight="1" x14ac:dyDescent="0.2">
      <c r="A166" s="63">
        <v>3211</v>
      </c>
      <c r="B166" s="64" t="s">
        <v>334</v>
      </c>
      <c r="C166" s="247" t="s">
        <v>335</v>
      </c>
      <c r="D166" s="194">
        <v>0</v>
      </c>
      <c r="E166" s="194">
        <v>0</v>
      </c>
      <c r="F166" s="45" t="str">
        <f t="shared" si="1"/>
        <v>-</v>
      </c>
    </row>
    <row r="167" spans="1:6" ht="12.75" customHeight="1" x14ac:dyDescent="0.2">
      <c r="A167" s="63">
        <v>3212</v>
      </c>
      <c r="B167" s="64" t="s">
        <v>336</v>
      </c>
      <c r="C167" s="247" t="s">
        <v>337</v>
      </c>
      <c r="D167" s="194">
        <v>15362.9</v>
      </c>
      <c r="E167" s="194">
        <v>12809.7</v>
      </c>
      <c r="F167" s="45">
        <f t="shared" si="1"/>
        <v>83.380741917216156</v>
      </c>
    </row>
    <row r="168" spans="1:6" ht="12.75" customHeight="1" x14ac:dyDescent="0.2">
      <c r="A168" s="63">
        <v>3213</v>
      </c>
      <c r="B168" s="64" t="s">
        <v>338</v>
      </c>
      <c r="C168" s="247" t="s">
        <v>339</v>
      </c>
      <c r="D168" s="194">
        <v>636.36</v>
      </c>
      <c r="E168" s="194">
        <v>0</v>
      </c>
      <c r="F168" s="45">
        <f t="shared" si="1"/>
        <v>0</v>
      </c>
    </row>
    <row r="169" spans="1:6" ht="12.75" customHeight="1" x14ac:dyDescent="0.2">
      <c r="A169" s="63">
        <v>3214</v>
      </c>
      <c r="B169" s="64" t="s">
        <v>340</v>
      </c>
      <c r="C169" s="247" t="s">
        <v>341</v>
      </c>
      <c r="D169" s="194">
        <v>0</v>
      </c>
      <c r="E169" s="194">
        <v>0</v>
      </c>
      <c r="F169" s="45" t="str">
        <f t="shared" si="1"/>
        <v>-</v>
      </c>
    </row>
    <row r="170" spans="1:6" ht="12.75" customHeight="1" x14ac:dyDescent="0.2">
      <c r="A170" s="63">
        <v>322</v>
      </c>
      <c r="B170" s="64" t="s">
        <v>342</v>
      </c>
      <c r="C170" s="247" t="s">
        <v>343</v>
      </c>
      <c r="D170" s="60">
        <f>SUM(D171:D177)</f>
        <v>72220.03</v>
      </c>
      <c r="E170" s="60">
        <f>SUM(E171:E177)</f>
        <v>90423.97</v>
      </c>
      <c r="F170" s="45">
        <f t="shared" si="1"/>
        <v>125.20622049035428</v>
      </c>
    </row>
    <row r="171" spans="1:6" ht="12.75" customHeight="1" x14ac:dyDescent="0.2">
      <c r="A171" s="63">
        <v>3221</v>
      </c>
      <c r="B171" s="64" t="s">
        <v>344</v>
      </c>
      <c r="C171" s="247" t="s">
        <v>345</v>
      </c>
      <c r="D171" s="194">
        <v>2140.02</v>
      </c>
      <c r="E171" s="194">
        <v>2401.86</v>
      </c>
      <c r="F171" s="45">
        <f t="shared" si="1"/>
        <v>112.23539966916198</v>
      </c>
    </row>
    <row r="172" spans="1:6" ht="12.75" customHeight="1" x14ac:dyDescent="0.2">
      <c r="A172" s="63">
        <v>3222</v>
      </c>
      <c r="B172" s="64" t="s">
        <v>346</v>
      </c>
      <c r="C172" s="247" t="s">
        <v>347</v>
      </c>
      <c r="D172" s="194">
        <v>18969.07</v>
      </c>
      <c r="E172" s="194">
        <v>19249.38</v>
      </c>
      <c r="F172" s="45">
        <f t="shared" si="1"/>
        <v>101.47772136430517</v>
      </c>
    </row>
    <row r="173" spans="1:6" ht="12.75" customHeight="1" x14ac:dyDescent="0.2">
      <c r="A173" s="63">
        <v>3223</v>
      </c>
      <c r="B173" s="65" t="s">
        <v>348</v>
      </c>
      <c r="C173" s="247" t="s">
        <v>349</v>
      </c>
      <c r="D173" s="194">
        <v>35102.54</v>
      </c>
      <c r="E173" s="194">
        <v>42522.75</v>
      </c>
      <c r="F173" s="45">
        <f t="shared" si="1"/>
        <v>121.13866973728966</v>
      </c>
    </row>
    <row r="174" spans="1:6" ht="12.75" customHeight="1" x14ac:dyDescent="0.2">
      <c r="A174" s="63">
        <v>3224</v>
      </c>
      <c r="B174" s="65" t="s">
        <v>350</v>
      </c>
      <c r="C174" s="247" t="s">
        <v>351</v>
      </c>
      <c r="D174" s="194">
        <v>16008.4</v>
      </c>
      <c r="E174" s="194">
        <v>26249.98</v>
      </c>
      <c r="F174" s="45">
        <f t="shared" si="1"/>
        <v>163.97628744908923</v>
      </c>
    </row>
    <row r="175" spans="1:6" ht="12.75" customHeight="1" x14ac:dyDescent="0.2">
      <c r="A175" s="63">
        <v>3225</v>
      </c>
      <c r="B175" s="65" t="s">
        <v>352</v>
      </c>
      <c r="C175" s="247" t="s">
        <v>353</v>
      </c>
      <c r="D175" s="194">
        <v>0</v>
      </c>
      <c r="E175" s="194">
        <v>0</v>
      </c>
      <c r="F175" s="45" t="str">
        <f t="shared" si="1"/>
        <v>-</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0</v>
      </c>
      <c r="E177" s="194">
        <v>0</v>
      </c>
      <c r="F177" s="45" t="str">
        <f t="shared" si="1"/>
        <v>-</v>
      </c>
    </row>
    <row r="178" spans="1:6" ht="12.75" customHeight="1" x14ac:dyDescent="0.2">
      <c r="A178" s="63">
        <v>323</v>
      </c>
      <c r="B178" s="65" t="s">
        <v>358</v>
      </c>
      <c r="C178" s="247" t="s">
        <v>359</v>
      </c>
      <c r="D178" s="60">
        <f>SUM(D179:D187)</f>
        <v>296965.8</v>
      </c>
      <c r="E178" s="60">
        <f>SUM(E179:E187)</f>
        <v>292186.45999999996</v>
      </c>
      <c r="F178" s="45">
        <f t="shared" si="1"/>
        <v>98.390609289015757</v>
      </c>
    </row>
    <row r="179" spans="1:6" ht="12.75" customHeight="1" x14ac:dyDescent="0.2">
      <c r="A179" s="63">
        <v>3231</v>
      </c>
      <c r="B179" s="65" t="s">
        <v>360</v>
      </c>
      <c r="C179" s="247" t="s">
        <v>361</v>
      </c>
      <c r="D179" s="194">
        <v>1809.47</v>
      </c>
      <c r="E179" s="194">
        <v>2803.8</v>
      </c>
      <c r="F179" s="45">
        <f t="shared" si="1"/>
        <v>154.951449872062</v>
      </c>
    </row>
    <row r="180" spans="1:6" ht="12.75" customHeight="1" x14ac:dyDescent="0.2">
      <c r="A180" s="63">
        <v>3232</v>
      </c>
      <c r="B180" s="65" t="s">
        <v>362</v>
      </c>
      <c r="C180" s="247" t="s">
        <v>363</v>
      </c>
      <c r="D180" s="194">
        <v>235288.9</v>
      </c>
      <c r="E180" s="194">
        <v>160855.95000000001</v>
      </c>
      <c r="F180" s="45">
        <f t="shared" si="1"/>
        <v>68.365294750411095</v>
      </c>
    </row>
    <row r="181" spans="1:6" ht="12.75" customHeight="1" x14ac:dyDescent="0.2">
      <c r="A181" s="63">
        <v>3233</v>
      </c>
      <c r="B181" s="65" t="s">
        <v>364</v>
      </c>
      <c r="C181" s="247" t="s">
        <v>365</v>
      </c>
      <c r="D181" s="194">
        <v>3745.17</v>
      </c>
      <c r="E181" s="194">
        <v>20642.46</v>
      </c>
      <c r="F181" s="45">
        <f t="shared" si="1"/>
        <v>551.17551406211203</v>
      </c>
    </row>
    <row r="182" spans="1:6" ht="12.75" customHeight="1" x14ac:dyDescent="0.2">
      <c r="A182" s="63">
        <v>3234</v>
      </c>
      <c r="B182" s="65" t="s">
        <v>366</v>
      </c>
      <c r="C182" s="247" t="s">
        <v>367</v>
      </c>
      <c r="D182" s="194">
        <v>28074.92</v>
      </c>
      <c r="E182" s="194">
        <v>47372.4</v>
      </c>
      <c r="F182" s="45">
        <f t="shared" si="1"/>
        <v>168.73565445600559</v>
      </c>
    </row>
    <row r="183" spans="1:6" ht="12.75" customHeight="1" x14ac:dyDescent="0.2">
      <c r="A183" s="63">
        <v>3235</v>
      </c>
      <c r="B183" s="64" t="s">
        <v>368</v>
      </c>
      <c r="C183" s="247" t="s">
        <v>369</v>
      </c>
      <c r="D183" s="194">
        <v>0</v>
      </c>
      <c r="E183" s="194">
        <v>0</v>
      </c>
      <c r="F183" s="45" t="str">
        <f t="shared" si="1"/>
        <v>-</v>
      </c>
    </row>
    <row r="184" spans="1:6" ht="12.75" customHeight="1" x14ac:dyDescent="0.2">
      <c r="A184" s="63">
        <v>3236</v>
      </c>
      <c r="B184" s="64" t="s">
        <v>370</v>
      </c>
      <c r="C184" s="247" t="s">
        <v>371</v>
      </c>
      <c r="D184" s="194">
        <v>9426.49</v>
      </c>
      <c r="E184" s="194">
        <v>9785.94</v>
      </c>
      <c r="F184" s="45">
        <f t="shared" si="1"/>
        <v>103.8131902754896</v>
      </c>
    </row>
    <row r="185" spans="1:6" ht="12.75" customHeight="1" x14ac:dyDescent="0.2">
      <c r="A185" s="63">
        <v>3237</v>
      </c>
      <c r="B185" s="64" t="s">
        <v>372</v>
      </c>
      <c r="C185" s="247" t="s">
        <v>373</v>
      </c>
      <c r="D185" s="194">
        <v>8318.75</v>
      </c>
      <c r="E185" s="194">
        <v>39751.99</v>
      </c>
      <c r="F185" s="45">
        <f t="shared" si="1"/>
        <v>477.86013523666418</v>
      </c>
    </row>
    <row r="186" spans="1:6" ht="12.75" customHeight="1" x14ac:dyDescent="0.2">
      <c r="A186" s="63">
        <v>3238</v>
      </c>
      <c r="B186" s="64" t="s">
        <v>374</v>
      </c>
      <c r="C186" s="247" t="s">
        <v>375</v>
      </c>
      <c r="D186" s="194">
        <v>0</v>
      </c>
      <c r="E186" s="194">
        <v>0</v>
      </c>
      <c r="F186" s="45" t="str">
        <f t="shared" si="1"/>
        <v>-</v>
      </c>
    </row>
    <row r="187" spans="1:6" ht="12.75" customHeight="1" x14ac:dyDescent="0.2">
      <c r="A187" s="63">
        <v>3239</v>
      </c>
      <c r="B187" s="64" t="s">
        <v>376</v>
      </c>
      <c r="C187" s="247" t="s">
        <v>377</v>
      </c>
      <c r="D187" s="194">
        <v>10302.1</v>
      </c>
      <c r="E187" s="194">
        <v>10973.92</v>
      </c>
      <c r="F187" s="45">
        <f t="shared" si="1"/>
        <v>106.52119470787508</v>
      </c>
    </row>
    <row r="188" spans="1:6" ht="12.75" customHeight="1" x14ac:dyDescent="0.2">
      <c r="A188" s="63">
        <v>324</v>
      </c>
      <c r="B188" s="64" t="s">
        <v>378</v>
      </c>
      <c r="C188" s="247" t="s">
        <v>379</v>
      </c>
      <c r="D188" s="194">
        <v>0</v>
      </c>
      <c r="E188" s="194">
        <v>0</v>
      </c>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SUM(D195:D201)</f>
        <v>60926.42</v>
      </c>
      <c r="E194" s="60">
        <f>SUM(E195:E201)</f>
        <v>120691.45</v>
      </c>
      <c r="F194" s="45">
        <f t="shared" si="1"/>
        <v>198.0937826315743</v>
      </c>
    </row>
    <row r="195" spans="1:6" ht="12.75" customHeight="1" x14ac:dyDescent="0.2">
      <c r="A195" s="63">
        <v>3291</v>
      </c>
      <c r="B195" s="183" t="s">
        <v>392</v>
      </c>
      <c r="C195" s="247" t="s">
        <v>393</v>
      </c>
      <c r="D195" s="194">
        <v>43303.24</v>
      </c>
      <c r="E195" s="194">
        <v>89445.19</v>
      </c>
      <c r="F195" s="45">
        <f t="shared" si="1"/>
        <v>206.55542171902147</v>
      </c>
    </row>
    <row r="196" spans="1:6" ht="12.75" customHeight="1" x14ac:dyDescent="0.2">
      <c r="A196" s="63">
        <v>3292</v>
      </c>
      <c r="B196" s="64" t="s">
        <v>394</v>
      </c>
      <c r="C196" s="247" t="s">
        <v>395</v>
      </c>
      <c r="D196" s="194">
        <v>0</v>
      </c>
      <c r="E196" s="194">
        <v>0</v>
      </c>
      <c r="F196" s="45" t="str">
        <f t="shared" si="1"/>
        <v>-</v>
      </c>
    </row>
    <row r="197" spans="1:6" ht="12.75" customHeight="1" x14ac:dyDescent="0.2">
      <c r="A197" s="63">
        <v>3293</v>
      </c>
      <c r="B197" s="64" t="s">
        <v>396</v>
      </c>
      <c r="C197" s="247" t="s">
        <v>397</v>
      </c>
      <c r="D197" s="194">
        <v>9145.89</v>
      </c>
      <c r="E197" s="194">
        <v>15356.15</v>
      </c>
      <c r="F197" s="45">
        <f t="shared" si="1"/>
        <v>167.90219431897825</v>
      </c>
    </row>
    <row r="198" spans="1:6" ht="12.75" customHeight="1" x14ac:dyDescent="0.2">
      <c r="A198" s="63">
        <v>3294</v>
      </c>
      <c r="B198" s="64" t="s">
        <v>398</v>
      </c>
      <c r="C198" s="247" t="s">
        <v>399</v>
      </c>
      <c r="D198" s="194">
        <v>796.34</v>
      </c>
      <c r="E198" s="194">
        <v>0</v>
      </c>
      <c r="F198" s="45">
        <f t="shared" si="1"/>
        <v>0</v>
      </c>
    </row>
    <row r="199" spans="1:6" ht="12.75" customHeight="1" x14ac:dyDescent="0.2">
      <c r="A199" s="63">
        <v>3295</v>
      </c>
      <c r="B199" s="64" t="s">
        <v>400</v>
      </c>
      <c r="C199" s="247" t="s">
        <v>401</v>
      </c>
      <c r="D199" s="194">
        <v>384.37</v>
      </c>
      <c r="E199" s="194">
        <v>161.33000000000001</v>
      </c>
      <c r="F199" s="45">
        <f t="shared" si="1"/>
        <v>41.972578505086247</v>
      </c>
    </row>
    <row r="200" spans="1:6" ht="12.75" customHeight="1" x14ac:dyDescent="0.2">
      <c r="A200" s="63" t="s">
        <v>402</v>
      </c>
      <c r="B200" s="64" t="s">
        <v>403</v>
      </c>
      <c r="C200" s="247" t="s">
        <v>402</v>
      </c>
      <c r="D200" s="194">
        <v>0</v>
      </c>
      <c r="E200" s="194">
        <v>3750</v>
      </c>
      <c r="F200" s="45" t="str">
        <f t="shared" si="1"/>
        <v>-</v>
      </c>
    </row>
    <row r="201" spans="1:6" ht="12.75" customHeight="1" x14ac:dyDescent="0.2">
      <c r="A201" s="63">
        <v>3299</v>
      </c>
      <c r="B201" s="64" t="s">
        <v>404</v>
      </c>
      <c r="C201" s="247" t="s">
        <v>405</v>
      </c>
      <c r="D201" s="194">
        <v>7296.58</v>
      </c>
      <c r="E201" s="194">
        <v>11978.78</v>
      </c>
      <c r="F201" s="45">
        <f t="shared" si="1"/>
        <v>164.16978913408749</v>
      </c>
    </row>
    <row r="202" spans="1:6" ht="12.75" customHeight="1" x14ac:dyDescent="0.2">
      <c r="A202" s="63">
        <v>34</v>
      </c>
      <c r="B202" s="183" t="s">
        <v>406</v>
      </c>
      <c r="C202" s="247" t="s">
        <v>407</v>
      </c>
      <c r="D202" s="60">
        <f>D203+D208+D216</f>
        <v>37994.85</v>
      </c>
      <c r="E202" s="60">
        <f>E203+E208+E216</f>
        <v>43093.05</v>
      </c>
      <c r="F202" s="45">
        <f t="shared" si="1"/>
        <v>113.41813429978012</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0</v>
      </c>
      <c r="E208" s="60">
        <f>SUM(E209:E215)</f>
        <v>0</v>
      </c>
      <c r="F208" s="45" t="str">
        <f t="shared" si="1"/>
        <v>-</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0</v>
      </c>
      <c r="E210" s="194">
        <v>0</v>
      </c>
      <c r="F210" s="45" t="str">
        <f t="shared" si="1"/>
        <v>-</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37994.85</v>
      </c>
      <c r="E216" s="60">
        <f>SUM(E217:E220)</f>
        <v>43093.05</v>
      </c>
      <c r="F216" s="45">
        <f t="shared" si="1"/>
        <v>113.41813429978012</v>
      </c>
    </row>
    <row r="217" spans="1:6" ht="12.75" customHeight="1" x14ac:dyDescent="0.2">
      <c r="A217" s="63">
        <v>3431</v>
      </c>
      <c r="B217" s="182" t="s">
        <v>436</v>
      </c>
      <c r="C217" s="247" t="s">
        <v>437</v>
      </c>
      <c r="D217" s="194">
        <v>4301.6499999999996</v>
      </c>
      <c r="E217" s="194">
        <v>4451.83</v>
      </c>
      <c r="F217" s="45">
        <f t="shared" si="1"/>
        <v>103.49121848592982</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0</v>
      </c>
      <c r="E219" s="194">
        <v>0</v>
      </c>
      <c r="F219" s="45" t="str">
        <f t="shared" si="1"/>
        <v>-</v>
      </c>
    </row>
    <row r="220" spans="1:6" ht="12.75" customHeight="1" x14ac:dyDescent="0.2">
      <c r="A220" s="63">
        <v>3434</v>
      </c>
      <c r="B220" s="65" t="s">
        <v>442</v>
      </c>
      <c r="C220" s="247" t="s">
        <v>443</v>
      </c>
      <c r="D220" s="194">
        <v>33693.199999999997</v>
      </c>
      <c r="E220" s="194">
        <v>38641.22</v>
      </c>
      <c r="F220" s="45">
        <f t="shared" si="1"/>
        <v>114.68551517813685</v>
      </c>
    </row>
    <row r="221" spans="1:6" ht="12.75" customHeight="1" x14ac:dyDescent="0.2">
      <c r="A221" s="63">
        <v>35</v>
      </c>
      <c r="B221" s="65" t="s">
        <v>444</v>
      </c>
      <c r="C221" s="247" t="s">
        <v>445</v>
      </c>
      <c r="D221" s="60">
        <f>D222+D225+D229</f>
        <v>17793.98</v>
      </c>
      <c r="E221" s="60">
        <f>E222+E225+E229</f>
        <v>17420.96</v>
      </c>
      <c r="F221" s="45">
        <f t="shared" si="1"/>
        <v>97.90367303998319</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0</v>
      </c>
      <c r="F224" s="45" t="str">
        <f t="shared" si="1"/>
        <v>-</v>
      </c>
    </row>
    <row r="225" spans="1:6" ht="36" x14ac:dyDescent="0.2">
      <c r="A225" s="63">
        <v>352</v>
      </c>
      <c r="B225" s="65" t="s">
        <v>452</v>
      </c>
      <c r="C225" s="247" t="s">
        <v>453</v>
      </c>
      <c r="D225" s="60">
        <f>SUM(D226:D228)</f>
        <v>17793.98</v>
      </c>
      <c r="E225" s="60">
        <f>SUM(E226:E228)</f>
        <v>17420.96</v>
      </c>
      <c r="F225" s="45">
        <f t="shared" si="1"/>
        <v>97.90367303998319</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17793.98</v>
      </c>
      <c r="E228" s="194">
        <v>17420.96</v>
      </c>
      <c r="F228" s="45">
        <f t="shared" si="1"/>
        <v>97.90367303998319</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5882.82</v>
      </c>
      <c r="E230" s="60">
        <f>E231+E234+E237+E242+E246+E250+E254+E257</f>
        <v>6144.21</v>
      </c>
      <c r="F230" s="45">
        <f t="shared" ref="F230:F245" si="2">IF(D230&lt;&gt;0,IF(E230/D230&gt;=100,"&gt;&gt;100",E230/D230*100),"-")</f>
        <v>104.44327720379003</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5882.82</v>
      </c>
      <c r="E237" s="60">
        <f>SUM(E238:E241)</f>
        <v>6144.21</v>
      </c>
      <c r="F237" s="45">
        <f t="shared" si="2"/>
        <v>104.44327720379003</v>
      </c>
    </row>
    <row r="238" spans="1:6" ht="12" x14ac:dyDescent="0.2">
      <c r="A238" s="63">
        <v>3631</v>
      </c>
      <c r="B238" s="65" t="s">
        <v>478</v>
      </c>
      <c r="C238" s="247" t="s">
        <v>479</v>
      </c>
      <c r="D238" s="194">
        <v>5882.82</v>
      </c>
      <c r="E238" s="194">
        <v>6144.21</v>
      </c>
      <c r="F238" s="45">
        <f t="shared" si="2"/>
        <v>104.44327720379003</v>
      </c>
    </row>
    <row r="239" spans="1:6" ht="12" x14ac:dyDescent="0.2">
      <c r="A239" s="63">
        <v>3632</v>
      </c>
      <c r="B239" s="65" t="s">
        <v>480</v>
      </c>
      <c r="C239" s="247" t="s">
        <v>481</v>
      </c>
      <c r="D239" s="194">
        <v>0</v>
      </c>
      <c r="E239" s="194">
        <v>0</v>
      </c>
      <c r="F239" s="45" t="str">
        <f t="shared" si="2"/>
        <v>-</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v>0</v>
      </c>
      <c r="F243" s="71" t="str">
        <f t="shared" si="2"/>
        <v>-</v>
      </c>
    </row>
    <row r="244" spans="1:6" ht="12" x14ac:dyDescent="0.2">
      <c r="A244" s="70" t="s">
        <v>489</v>
      </c>
      <c r="B244" s="65" t="s">
        <v>135</v>
      </c>
      <c r="C244" s="277" t="s">
        <v>489</v>
      </c>
      <c r="D244" s="192"/>
      <c r="E244" s="192">
        <v>0</v>
      </c>
      <c r="F244" s="71" t="str">
        <f t="shared" si="2"/>
        <v>-</v>
      </c>
    </row>
    <row r="245" spans="1:6" ht="12" x14ac:dyDescent="0.2">
      <c r="A245" s="70" t="s">
        <v>490</v>
      </c>
      <c r="B245" s="65" t="s">
        <v>138</v>
      </c>
      <c r="C245" s="277" t="s">
        <v>490</v>
      </c>
      <c r="D245" s="192"/>
      <c r="E245" s="192">
        <v>0</v>
      </c>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341289.14999999997</v>
      </c>
      <c r="E262" s="60">
        <f>E263+E269</f>
        <v>420027.69999999995</v>
      </c>
      <c r="F262" s="45">
        <f t="shared" ref="F262:F268" si="5">IF(D262&lt;&gt;0,IF(E262/D262&gt;=100,"&gt;&gt;100",E262/D262*100),"-")</f>
        <v>123.07092094782386</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341289.14999999997</v>
      </c>
      <c r="E269" s="60">
        <f>SUM(E270:E272)</f>
        <v>420027.69999999995</v>
      </c>
      <c r="F269" s="45">
        <f t="shared" ref="F269:F282" si="6">IF(D269&lt;&gt;0,IF(E269/D269&gt;=100,"&gt;&gt;100",E269/D269*100),"-")</f>
        <v>123.07092094782386</v>
      </c>
    </row>
    <row r="270" spans="1:6" ht="12.75" customHeight="1" x14ac:dyDescent="0.2">
      <c r="A270" s="63">
        <v>3721</v>
      </c>
      <c r="B270" s="65" t="s">
        <v>533</v>
      </c>
      <c r="C270" s="247" t="s">
        <v>534</v>
      </c>
      <c r="D270" s="194">
        <v>52179.67</v>
      </c>
      <c r="E270" s="194">
        <v>73546.41</v>
      </c>
      <c r="F270" s="45">
        <f t="shared" si="6"/>
        <v>140.94840001862795</v>
      </c>
    </row>
    <row r="271" spans="1:6" ht="12.75" customHeight="1" x14ac:dyDescent="0.2">
      <c r="A271" s="63">
        <v>3722</v>
      </c>
      <c r="B271" s="65" t="s">
        <v>535</v>
      </c>
      <c r="C271" s="247" t="s">
        <v>536</v>
      </c>
      <c r="D271" s="194">
        <v>289109.48</v>
      </c>
      <c r="E271" s="194">
        <v>346481.29</v>
      </c>
      <c r="F271" s="45">
        <f t="shared" si="6"/>
        <v>119.84431987494841</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201603.55</v>
      </c>
      <c r="E273" s="60">
        <f>E274+E278+E283+E289</f>
        <v>228455.88</v>
      </c>
      <c r="F273" s="45">
        <f t="shared" si="6"/>
        <v>113.31937359237972</v>
      </c>
    </row>
    <row r="274" spans="1:6" ht="12.75" customHeight="1" x14ac:dyDescent="0.2">
      <c r="A274" s="63">
        <v>381</v>
      </c>
      <c r="B274" s="64" t="s">
        <v>541</v>
      </c>
      <c r="C274" s="247" t="s">
        <v>542</v>
      </c>
      <c r="D274" s="60">
        <f>SUM(D275:D277)</f>
        <v>191603.55</v>
      </c>
      <c r="E274" s="60">
        <f>SUM(E275:E277)</f>
        <v>228455.88</v>
      </c>
      <c r="F274" s="45">
        <f t="shared" si="6"/>
        <v>119.23363632876323</v>
      </c>
    </row>
    <row r="275" spans="1:6" ht="12.75" customHeight="1" x14ac:dyDescent="0.2">
      <c r="A275" s="63">
        <v>3811</v>
      </c>
      <c r="B275" s="64" t="s">
        <v>543</v>
      </c>
      <c r="C275" s="247" t="s">
        <v>544</v>
      </c>
      <c r="D275" s="194">
        <v>191603.55</v>
      </c>
      <c r="E275" s="194">
        <v>228455.88</v>
      </c>
      <c r="F275" s="45">
        <f t="shared" si="6"/>
        <v>119.23363632876323</v>
      </c>
    </row>
    <row r="276" spans="1:6" ht="12.75" customHeight="1" x14ac:dyDescent="0.2">
      <c r="A276" s="63">
        <v>3812</v>
      </c>
      <c r="B276" s="64" t="s">
        <v>545</v>
      </c>
      <c r="C276" s="247" t="s">
        <v>546</v>
      </c>
      <c r="D276" s="194">
        <v>0</v>
      </c>
      <c r="E276" s="194">
        <v>0</v>
      </c>
      <c r="F276" s="45" t="str">
        <f t="shared" si="6"/>
        <v>-</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10000</v>
      </c>
      <c r="E278" s="60">
        <f>SUM(E279:E282)</f>
        <v>0</v>
      </c>
      <c r="F278" s="45">
        <f t="shared" si="6"/>
        <v>0</v>
      </c>
    </row>
    <row r="279" spans="1:6" ht="12.75" customHeight="1" x14ac:dyDescent="0.2">
      <c r="A279" s="63">
        <v>3821</v>
      </c>
      <c r="B279" s="64" t="s">
        <v>551</v>
      </c>
      <c r="C279" s="247" t="s">
        <v>552</v>
      </c>
      <c r="D279" s="194">
        <v>10000</v>
      </c>
      <c r="E279" s="194">
        <v>0</v>
      </c>
      <c r="F279" s="45">
        <f t="shared" si="6"/>
        <v>0</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v>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0</v>
      </c>
      <c r="E287" s="194">
        <v>0</v>
      </c>
      <c r="F287" s="45" t="str">
        <f t="shared" si="7"/>
        <v>-</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1194376.6099999999</v>
      </c>
      <c r="E299" s="60">
        <f>E152-E297+E298</f>
        <v>1415354.0999999996</v>
      </c>
      <c r="F299" s="45">
        <f t="shared" si="8"/>
        <v>118.50149175309117</v>
      </c>
    </row>
    <row r="300" spans="1:6" ht="12.75" customHeight="1" x14ac:dyDescent="0.2">
      <c r="A300" s="63" t="s">
        <v>582</v>
      </c>
      <c r="B300" s="64" t="s">
        <v>593</v>
      </c>
      <c r="C300" s="247" t="s">
        <v>594</v>
      </c>
      <c r="D300" s="60">
        <f>IF(D6&gt;=D299,D6-D299,0)</f>
        <v>778353.4600000002</v>
      </c>
      <c r="E300" s="60">
        <f>IF(E6&gt;=E299,E6-E299,0)</f>
        <v>667139.51000000024</v>
      </c>
      <c r="F300" s="45">
        <f t="shared" si="8"/>
        <v>85.711639285319052</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2180236.52</v>
      </c>
      <c r="E302" s="194">
        <v>2958059.09</v>
      </c>
      <c r="F302" s="45">
        <f t="shared" si="8"/>
        <v>135.67606371440837</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62815.69</v>
      </c>
      <c r="E304" s="194">
        <v>70287.62</v>
      </c>
      <c r="F304" s="45">
        <f t="shared" si="8"/>
        <v>111.89500584965315</v>
      </c>
    </row>
    <row r="305" spans="1:6" ht="12" x14ac:dyDescent="0.2">
      <c r="A305" s="63">
        <v>9661</v>
      </c>
      <c r="B305" s="220" t="s">
        <v>603</v>
      </c>
      <c r="C305" s="247" t="s">
        <v>604</v>
      </c>
      <c r="D305" s="194">
        <v>0</v>
      </c>
      <c r="E305" s="194">
        <v>0</v>
      </c>
      <c r="F305" s="45" t="str">
        <f t="shared" si="8"/>
        <v>-</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700</v>
      </c>
      <c r="E308" s="60">
        <f>E309+E321+E354+E358</f>
        <v>0</v>
      </c>
      <c r="F308" s="45">
        <f t="shared" ref="F308:F428" si="9">IF(D308&lt;&gt;0,IF(E308/D308&gt;=100,"&gt;&gt;100",E308/D308*100),"-")</f>
        <v>0</v>
      </c>
    </row>
    <row r="309" spans="1:6" ht="12.75" customHeight="1" x14ac:dyDescent="0.2">
      <c r="A309" s="63">
        <v>71</v>
      </c>
      <c r="B309" s="64" t="s">
        <v>610</v>
      </c>
      <c r="C309" s="247" t="s">
        <v>611</v>
      </c>
      <c r="D309" s="60">
        <f>D310+D314</f>
        <v>700</v>
      </c>
      <c r="E309" s="60">
        <f>E310+E314</f>
        <v>0</v>
      </c>
      <c r="F309" s="45">
        <f t="shared" si="9"/>
        <v>0</v>
      </c>
    </row>
    <row r="310" spans="1:6" ht="24" x14ac:dyDescent="0.2">
      <c r="A310" s="63">
        <v>711</v>
      </c>
      <c r="B310" s="64" t="s">
        <v>612</v>
      </c>
      <c r="C310" s="247" t="s">
        <v>613</v>
      </c>
      <c r="D310" s="60">
        <f>SUM(D311:D313)</f>
        <v>700</v>
      </c>
      <c r="E310" s="60">
        <f>SUM(E311:E313)</f>
        <v>0</v>
      </c>
      <c r="F310" s="45">
        <f t="shared" si="9"/>
        <v>0</v>
      </c>
    </row>
    <row r="311" spans="1:6" ht="12.75" customHeight="1" x14ac:dyDescent="0.2">
      <c r="A311" s="63">
        <v>7111</v>
      </c>
      <c r="B311" s="64" t="s">
        <v>614</v>
      </c>
      <c r="C311" s="247" t="s">
        <v>615</v>
      </c>
      <c r="D311" s="194">
        <v>700</v>
      </c>
      <c r="E311" s="194">
        <v>0</v>
      </c>
      <c r="F311" s="45">
        <f t="shared" si="9"/>
        <v>0</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v>0</v>
      </c>
      <c r="F323" s="45" t="str">
        <f t="shared" si="9"/>
        <v>-</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1248947.1000000001</v>
      </c>
      <c r="E360" s="60">
        <f>E361+E373+E406+E410+E412</f>
        <v>535476.81999999995</v>
      </c>
      <c r="F360" s="45">
        <f t="shared" si="9"/>
        <v>42.874259446216726</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v>0</v>
      </c>
      <c r="F363" s="45" t="str">
        <f t="shared" si="9"/>
        <v>-</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0</v>
      </c>
      <c r="E369" s="194">
        <v>0</v>
      </c>
      <c r="F369" s="45" t="str">
        <f t="shared" si="9"/>
        <v>-</v>
      </c>
    </row>
    <row r="370" spans="1:6" ht="12.75" customHeight="1" x14ac:dyDescent="0.2">
      <c r="A370" s="63">
        <v>4124</v>
      </c>
      <c r="B370" s="64" t="s">
        <v>628</v>
      </c>
      <c r="C370" s="247" t="s">
        <v>727</v>
      </c>
      <c r="D370" s="194">
        <v>0</v>
      </c>
      <c r="E370" s="194">
        <v>0</v>
      </c>
      <c r="F370" s="45" t="str">
        <f t="shared" si="9"/>
        <v>-</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1148553.8600000001</v>
      </c>
      <c r="E373" s="60">
        <f>E374+E379+E388+E393+E398+E401</f>
        <v>479472.47</v>
      </c>
      <c r="F373" s="45">
        <f t="shared" si="9"/>
        <v>41.745754091149017</v>
      </c>
    </row>
    <row r="374" spans="1:6" ht="12.75" customHeight="1" x14ac:dyDescent="0.2">
      <c r="A374" s="63">
        <v>421</v>
      </c>
      <c r="B374" s="64" t="s">
        <v>732</v>
      </c>
      <c r="C374" s="247" t="s">
        <v>733</v>
      </c>
      <c r="D374" s="60">
        <f>SUM(D375:D378)</f>
        <v>1086712.26</v>
      </c>
      <c r="E374" s="60">
        <f>SUM(E375:E378)</f>
        <v>314452.43</v>
      </c>
      <c r="F374" s="45">
        <f t="shared" si="9"/>
        <v>28.936126109408207</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752549.31</v>
      </c>
      <c r="E376" s="194">
        <v>10798.77</v>
      </c>
      <c r="F376" s="45">
        <f t="shared" si="9"/>
        <v>1.4349584613930482</v>
      </c>
    </row>
    <row r="377" spans="1:6" ht="12.75" customHeight="1" x14ac:dyDescent="0.2">
      <c r="A377" s="63">
        <v>4213</v>
      </c>
      <c r="B377" s="64" t="s">
        <v>642</v>
      </c>
      <c r="C377" s="247" t="s">
        <v>736</v>
      </c>
      <c r="D377" s="194">
        <v>256047.45</v>
      </c>
      <c r="E377" s="194">
        <v>177021.34</v>
      </c>
      <c r="F377" s="45">
        <f t="shared" si="9"/>
        <v>69.136146444731239</v>
      </c>
    </row>
    <row r="378" spans="1:6" ht="12.75" customHeight="1" x14ac:dyDescent="0.2">
      <c r="A378" s="63">
        <v>4214</v>
      </c>
      <c r="B378" s="64" t="s">
        <v>644</v>
      </c>
      <c r="C378" s="247" t="s">
        <v>737</v>
      </c>
      <c r="D378" s="194">
        <v>78115.5</v>
      </c>
      <c r="E378" s="194">
        <v>126632.32000000001</v>
      </c>
      <c r="F378" s="45">
        <f t="shared" si="9"/>
        <v>162.10908206437904</v>
      </c>
    </row>
    <row r="379" spans="1:6" ht="12.75" customHeight="1" x14ac:dyDescent="0.2">
      <c r="A379" s="63">
        <v>422</v>
      </c>
      <c r="B379" s="64" t="s">
        <v>738</v>
      </c>
      <c r="C379" s="247" t="s">
        <v>739</v>
      </c>
      <c r="D379" s="60">
        <f>SUM(D380:D387)</f>
        <v>56716.6</v>
      </c>
      <c r="E379" s="60">
        <f>SUM(E380:E387)</f>
        <v>163107.16</v>
      </c>
      <c r="F379" s="45">
        <f t="shared" si="9"/>
        <v>287.58275355010704</v>
      </c>
    </row>
    <row r="380" spans="1:6" ht="12.75" customHeight="1" x14ac:dyDescent="0.2">
      <c r="A380" s="63">
        <v>4221</v>
      </c>
      <c r="B380" s="64" t="s">
        <v>648</v>
      </c>
      <c r="C380" s="247" t="s">
        <v>740</v>
      </c>
      <c r="D380" s="194">
        <v>0</v>
      </c>
      <c r="E380" s="194">
        <v>4338.34</v>
      </c>
      <c r="F380" s="45" t="str">
        <f t="shared" si="9"/>
        <v>-</v>
      </c>
    </row>
    <row r="381" spans="1:6" ht="12.75" customHeight="1" x14ac:dyDescent="0.2">
      <c r="A381" s="63">
        <v>4222</v>
      </c>
      <c r="B381" s="64" t="s">
        <v>741</v>
      </c>
      <c r="C381" s="247" t="s">
        <v>742</v>
      </c>
      <c r="D381" s="194">
        <v>0</v>
      </c>
      <c r="E381" s="194">
        <v>0</v>
      </c>
      <c r="F381" s="45" t="str">
        <f t="shared" si="9"/>
        <v>-</v>
      </c>
    </row>
    <row r="382" spans="1:6" ht="12.75" customHeight="1" x14ac:dyDescent="0.2">
      <c r="A382" s="63">
        <v>4223</v>
      </c>
      <c r="B382" s="64" t="s">
        <v>652</v>
      </c>
      <c r="C382" s="247" t="s">
        <v>743</v>
      </c>
      <c r="D382" s="194">
        <v>0</v>
      </c>
      <c r="E382" s="194">
        <v>0</v>
      </c>
      <c r="F382" s="45" t="str">
        <f t="shared" si="9"/>
        <v>-</v>
      </c>
    </row>
    <row r="383" spans="1:6" ht="12.75" customHeight="1" x14ac:dyDescent="0.2">
      <c r="A383" s="63">
        <v>4224</v>
      </c>
      <c r="B383" s="64" t="s">
        <v>654</v>
      </c>
      <c r="C383" s="247" t="s">
        <v>744</v>
      </c>
      <c r="D383" s="194">
        <v>0</v>
      </c>
      <c r="E383" s="194">
        <v>0</v>
      </c>
      <c r="F383" s="45" t="str">
        <f t="shared" si="9"/>
        <v>-</v>
      </c>
    </row>
    <row r="384" spans="1:6" ht="12.75" customHeight="1" x14ac:dyDescent="0.2">
      <c r="A384" s="70">
        <v>4225</v>
      </c>
      <c r="B384" s="65" t="s">
        <v>656</v>
      </c>
      <c r="C384" s="278" t="s">
        <v>745</v>
      </c>
      <c r="D384" s="192">
        <v>0</v>
      </c>
      <c r="E384" s="192">
        <v>0</v>
      </c>
      <c r="F384" s="71" t="str">
        <f t="shared" si="9"/>
        <v>-</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56716.6</v>
      </c>
      <c r="E386" s="194">
        <v>158768.82</v>
      </c>
      <c r="F386" s="45">
        <f t="shared" si="9"/>
        <v>279.93359968686423</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0</v>
      </c>
      <c r="F388" s="45" t="str">
        <f t="shared" si="9"/>
        <v>-</v>
      </c>
    </row>
    <row r="389" spans="1:6" ht="12.75" customHeight="1" x14ac:dyDescent="0.2">
      <c r="A389" s="63">
        <v>4231</v>
      </c>
      <c r="B389" s="64" t="s">
        <v>666</v>
      </c>
      <c r="C389" s="247" t="s">
        <v>751</v>
      </c>
      <c r="D389" s="194">
        <v>0</v>
      </c>
      <c r="E389" s="194">
        <v>0</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v>0</v>
      </c>
      <c r="F394" s="45" t="str">
        <f t="shared" si="9"/>
        <v>-</v>
      </c>
    </row>
    <row r="395" spans="1:6" ht="12.75" customHeight="1" x14ac:dyDescent="0.2">
      <c r="A395" s="63">
        <v>4242</v>
      </c>
      <c r="B395" s="64" t="s">
        <v>678</v>
      </c>
      <c r="C395" s="247" t="s">
        <v>759</v>
      </c>
      <c r="D395" s="194">
        <v>0</v>
      </c>
      <c r="E395" s="194">
        <v>0</v>
      </c>
      <c r="F395" s="45" t="str">
        <f t="shared" si="9"/>
        <v>-</v>
      </c>
    </row>
    <row r="396" spans="1:6" ht="12.75" customHeight="1" x14ac:dyDescent="0.2">
      <c r="A396" s="63">
        <v>4243</v>
      </c>
      <c r="B396" s="64" t="s">
        <v>680</v>
      </c>
      <c r="C396" s="247" t="s">
        <v>760</v>
      </c>
      <c r="D396" s="194">
        <v>0</v>
      </c>
      <c r="E396" s="194">
        <v>0</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5125</v>
      </c>
      <c r="E401" s="60">
        <f>SUM(E402:E405)</f>
        <v>1912.88</v>
      </c>
      <c r="F401" s="45">
        <f t="shared" si="9"/>
        <v>37.324487804878046</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2875</v>
      </c>
      <c r="E403" s="194">
        <v>0</v>
      </c>
      <c r="F403" s="45">
        <f t="shared" si="9"/>
        <v>0</v>
      </c>
    </row>
    <row r="404" spans="1:6" ht="12.75" customHeight="1" x14ac:dyDescent="0.2">
      <c r="A404" s="63">
        <v>4263</v>
      </c>
      <c r="B404" s="64" t="s">
        <v>696</v>
      </c>
      <c r="C404" s="247" t="s">
        <v>771</v>
      </c>
      <c r="D404" s="194">
        <v>0</v>
      </c>
      <c r="E404" s="194">
        <v>0</v>
      </c>
      <c r="F404" s="45" t="str">
        <f t="shared" si="9"/>
        <v>-</v>
      </c>
    </row>
    <row r="405" spans="1:6" ht="12.75" customHeight="1" x14ac:dyDescent="0.2">
      <c r="A405" s="63">
        <v>4264</v>
      </c>
      <c r="B405" s="64" t="s">
        <v>698</v>
      </c>
      <c r="C405" s="247" t="s">
        <v>772</v>
      </c>
      <c r="D405" s="194">
        <v>2250</v>
      </c>
      <c r="E405" s="194">
        <v>1912.88</v>
      </c>
      <c r="F405" s="45">
        <f t="shared" si="9"/>
        <v>85.0168888888889</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v>0</v>
      </c>
      <c r="F411" s="45" t="str">
        <f t="shared" si="9"/>
        <v>-</v>
      </c>
    </row>
    <row r="412" spans="1:6" ht="12.75" customHeight="1" x14ac:dyDescent="0.2">
      <c r="A412" s="63">
        <v>45</v>
      </c>
      <c r="B412" s="64" t="s">
        <v>783</v>
      </c>
      <c r="C412" s="247" t="s">
        <v>784</v>
      </c>
      <c r="D412" s="60">
        <f>SUM(D413:D416)</f>
        <v>100393.24</v>
      </c>
      <c r="E412" s="60">
        <f>SUM(E413:E416)</f>
        <v>56004.35</v>
      </c>
      <c r="F412" s="45">
        <f t="shared" si="9"/>
        <v>55.784981140164412</v>
      </c>
    </row>
    <row r="413" spans="1:6" ht="12.75" customHeight="1" x14ac:dyDescent="0.2">
      <c r="A413" s="63">
        <v>451</v>
      </c>
      <c r="B413" s="64" t="s">
        <v>785</v>
      </c>
      <c r="C413" s="247" t="s">
        <v>786</v>
      </c>
      <c r="D413" s="194">
        <v>100393.24</v>
      </c>
      <c r="E413" s="194">
        <v>56004.35</v>
      </c>
      <c r="F413" s="45">
        <f t="shared" si="9"/>
        <v>55.784981140164412</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1248247.1000000001</v>
      </c>
      <c r="E418" s="60">
        <f>IF(E360&gt;=E308,E360-E308,0)</f>
        <v>535476.81999999995</v>
      </c>
      <c r="F418" s="45">
        <f t="shared" si="9"/>
        <v>42.89830274790944</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1495263.09</v>
      </c>
      <c r="E420" s="194">
        <v>2743510.19</v>
      </c>
      <c r="F420" s="45">
        <f t="shared" si="9"/>
        <v>183.48009847551307</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1973430.07</v>
      </c>
      <c r="E422" s="60">
        <f>E6+E308</f>
        <v>2082493.6099999999</v>
      </c>
      <c r="F422" s="45">
        <f t="shared" si="9"/>
        <v>105.52659765643482</v>
      </c>
    </row>
    <row r="423" spans="1:6" ht="12.75" customHeight="1" x14ac:dyDescent="0.2">
      <c r="A423" s="63" t="s">
        <v>582</v>
      </c>
      <c r="B423" s="64" t="s">
        <v>805</v>
      </c>
      <c r="C423" s="247" t="s">
        <v>806</v>
      </c>
      <c r="D423" s="60">
        <f>D299+D360</f>
        <v>2443323.71</v>
      </c>
      <c r="E423" s="60">
        <f>E299+E360</f>
        <v>1950830.9199999995</v>
      </c>
      <c r="F423" s="45">
        <f t="shared" si="9"/>
        <v>79.843326204205638</v>
      </c>
    </row>
    <row r="424" spans="1:6" ht="12.75" customHeight="1" x14ac:dyDescent="0.2">
      <c r="A424" s="63" t="s">
        <v>582</v>
      </c>
      <c r="B424" s="64" t="s">
        <v>807</v>
      </c>
      <c r="C424" s="247" t="s">
        <v>808</v>
      </c>
      <c r="D424" s="60">
        <f>IF(D422&gt;=D423,D422-D423,0)</f>
        <v>0</v>
      </c>
      <c r="E424" s="60">
        <f>IF(E422&gt;=E423,E422-E423,0)</f>
        <v>131662.69000000041</v>
      </c>
      <c r="F424" s="45" t="str">
        <f t="shared" si="9"/>
        <v>-</v>
      </c>
    </row>
    <row r="425" spans="1:6" ht="12.75" customHeight="1" x14ac:dyDescent="0.2">
      <c r="A425" s="63" t="s">
        <v>582</v>
      </c>
      <c r="B425" s="64" t="s">
        <v>809</v>
      </c>
      <c r="C425" s="247" t="s">
        <v>810</v>
      </c>
      <c r="D425" s="60">
        <f>IF(D423&gt;=D422,D423-D422,0)</f>
        <v>469893.6399999999</v>
      </c>
      <c r="E425" s="60">
        <f>IF(E423&gt;=E422,E423-E422,0)</f>
        <v>0</v>
      </c>
      <c r="F425" s="45">
        <f t="shared" si="9"/>
        <v>0</v>
      </c>
    </row>
    <row r="426" spans="1:6" ht="12.75" customHeight="1" x14ac:dyDescent="0.2">
      <c r="A426" s="251" t="s">
        <v>811</v>
      </c>
      <c r="B426" s="183" t="s">
        <v>812</v>
      </c>
      <c r="C426" s="252" t="s">
        <v>813</v>
      </c>
      <c r="D426" s="60">
        <f>IF(D302-D303+D419-D420&gt;=0,D302-D303+D419-D420,0)</f>
        <v>684973.42999999993</v>
      </c>
      <c r="E426" s="60">
        <f>IF(E302-E303+E419-E420&gt;=0,E302-E303+E419-E420,0)</f>
        <v>214548.89999999991</v>
      </c>
      <c r="F426" s="45">
        <f t="shared" si="9"/>
        <v>31.322222235685832</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62815.69</v>
      </c>
      <c r="E428" s="81">
        <f>E304+E421</f>
        <v>70287.62</v>
      </c>
      <c r="F428" s="61">
        <f t="shared" si="9"/>
        <v>111.89500584965315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v>0</v>
      </c>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0</v>
      </c>
      <c r="E597" s="60">
        <f>E598+E603+E607+E609+E616+E621</f>
        <v>0</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0</v>
      </c>
      <c r="E603" s="60">
        <f>SUM(E604:E606)</f>
        <v>0</v>
      </c>
      <c r="F603" s="45" t="str">
        <f t="shared" si="10"/>
        <v>-</v>
      </c>
    </row>
    <row r="604" spans="1:6" ht="12.75" customHeight="1" x14ac:dyDescent="0.2">
      <c r="A604" s="63">
        <v>5422</v>
      </c>
      <c r="B604" s="64" t="s">
        <v>1158</v>
      </c>
      <c r="C604" s="247" t="s">
        <v>1159</v>
      </c>
      <c r="D604" s="194">
        <v>0</v>
      </c>
      <c r="E604" s="194">
        <v>0</v>
      </c>
      <c r="F604" s="45" t="str">
        <f t="shared" si="10"/>
        <v>-</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33844.32</v>
      </c>
      <c r="E642" s="194">
        <v>33844.32</v>
      </c>
      <c r="F642" s="45">
        <f t="shared" si="10"/>
        <v>100</v>
      </c>
    </row>
    <row r="643" spans="1:6" ht="12.75" customHeight="1" x14ac:dyDescent="0.2">
      <c r="A643" s="63" t="s">
        <v>582</v>
      </c>
      <c r="B643" s="64" t="s">
        <v>1236</v>
      </c>
      <c r="C643" s="247" t="s">
        <v>1237</v>
      </c>
      <c r="D643" s="60">
        <f>D422+D430</f>
        <v>1973430.07</v>
      </c>
      <c r="E643" s="60">
        <f>E422+E430</f>
        <v>2082493.6099999999</v>
      </c>
      <c r="F643" s="45">
        <f t="shared" si="10"/>
        <v>105.52659765643482</v>
      </c>
    </row>
    <row r="644" spans="1:6" ht="12.75" customHeight="1" x14ac:dyDescent="0.2">
      <c r="A644" s="63" t="s">
        <v>582</v>
      </c>
      <c r="B644" s="64" t="s">
        <v>1238</v>
      </c>
      <c r="C644" s="247" t="s">
        <v>1239</v>
      </c>
      <c r="D644" s="60">
        <f>D423+D535</f>
        <v>2443323.71</v>
      </c>
      <c r="E644" s="60">
        <f>E423+E535</f>
        <v>1950830.9199999995</v>
      </c>
      <c r="F644" s="45">
        <f t="shared" si="10"/>
        <v>79.843326204205638</v>
      </c>
    </row>
    <row r="645" spans="1:6" ht="12.75" customHeight="1" x14ac:dyDescent="0.2">
      <c r="A645" s="63" t="s">
        <v>582</v>
      </c>
      <c r="B645" s="64" t="s">
        <v>1240</v>
      </c>
      <c r="C645" s="247" t="s">
        <v>1241</v>
      </c>
      <c r="D645" s="60">
        <f>IF(D643&gt;=D644,D643-D644,0)</f>
        <v>0</v>
      </c>
      <c r="E645" s="60">
        <f>IF(E643&gt;=E644,E643-E644,0)</f>
        <v>131662.69000000041</v>
      </c>
      <c r="F645" s="45" t="str">
        <f t="shared" si="10"/>
        <v>-</v>
      </c>
    </row>
    <row r="646" spans="1:6" ht="12.75" customHeight="1" x14ac:dyDescent="0.2">
      <c r="A646" s="63" t="s">
        <v>582</v>
      </c>
      <c r="B646" s="64" t="s">
        <v>1242</v>
      </c>
      <c r="C646" s="247" t="s">
        <v>1243</v>
      </c>
      <c r="D646" s="60">
        <f>IF(D644&gt;=D643,D644-D643,0)</f>
        <v>469893.6399999999</v>
      </c>
      <c r="E646" s="60">
        <f>IF(E644&gt;=E643,E644-E643,0)</f>
        <v>0</v>
      </c>
      <c r="F646" s="45">
        <f t="shared" si="10"/>
        <v>0</v>
      </c>
    </row>
    <row r="647" spans="1:6" ht="24" x14ac:dyDescent="0.2">
      <c r="A647" s="251" t="s">
        <v>1244</v>
      </c>
      <c r="B647" s="64" t="s">
        <v>1245</v>
      </c>
      <c r="C647" s="252" t="s">
        <v>1244</v>
      </c>
      <c r="D647" s="60">
        <f>IF(D426-D427+D641-D642&gt;=0,D426-D427+D641-D642,0)</f>
        <v>651129.11</v>
      </c>
      <c r="E647" s="60">
        <f>IF(E426-E427+E641-E642&gt;=0,E426-E427+E641-E642,0)</f>
        <v>180704.5799999999</v>
      </c>
      <c r="F647" s="45">
        <f t="shared" si="10"/>
        <v>27.752495968119117</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181235.47000000009</v>
      </c>
      <c r="E649" s="60">
        <f>IF(E645+E647-E646-E648&gt;=0,E645+E647-E646-E648,0)</f>
        <v>312367.27000000031</v>
      </c>
      <c r="F649" s="45">
        <f t="shared" si="10"/>
        <v>172.35437963661315</v>
      </c>
    </row>
    <row r="650" spans="1:6" ht="24" x14ac:dyDescent="0.2">
      <c r="A650" s="63" t="s">
        <v>582</v>
      </c>
      <c r="B650" s="64" t="s">
        <v>1250</v>
      </c>
      <c r="C650" s="247" t="s">
        <v>1251</v>
      </c>
      <c r="D650" s="60">
        <f>IF(D646+D648-D645-D647&gt;=0,D646+D648-D645-D647,0)</f>
        <v>0</v>
      </c>
      <c r="E650" s="60">
        <f>IF(E646+E648-E645-E647&gt;=0,E646+E648-E645-E647,0)</f>
        <v>0</v>
      </c>
      <c r="F650" s="45" t="str">
        <f t="shared" si="10"/>
        <v>-</v>
      </c>
    </row>
    <row r="651" spans="1:6" ht="24" x14ac:dyDescent="0.2">
      <c r="A651" s="249" t="s">
        <v>1252</v>
      </c>
      <c r="B651" s="184" t="s">
        <v>1253</v>
      </c>
      <c r="C651" s="250" t="s">
        <v>1252</v>
      </c>
      <c r="D651" s="196">
        <v>0</v>
      </c>
      <c r="E651" s="196">
        <v>0</v>
      </c>
      <c r="F651" s="61" t="str">
        <f t="shared" si="10"/>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994114.61</v>
      </c>
      <c r="E653" s="194">
        <v>477165.14</v>
      </c>
      <c r="F653" s="45">
        <f t="shared" ref="F653:F740" si="11">IF(D653&lt;&gt;0,IF(E653/D653&gt;=100,"&gt;&gt;100",E653/D653*100),"-")</f>
        <v>47.999006875072489</v>
      </c>
    </row>
    <row r="654" spans="1:6" ht="12.75" customHeight="1" x14ac:dyDescent="0.2">
      <c r="A654" s="63" t="s">
        <v>1257</v>
      </c>
      <c r="B654" s="64" t="s">
        <v>1258</v>
      </c>
      <c r="C654" s="247" t="s">
        <v>1257</v>
      </c>
      <c r="D654" s="194">
        <v>2010558.09</v>
      </c>
      <c r="E654" s="194">
        <v>2117888.5499999998</v>
      </c>
      <c r="F654" s="45">
        <f t="shared" si="11"/>
        <v>105.33834165418219</v>
      </c>
    </row>
    <row r="655" spans="1:6" ht="12.75" customHeight="1" x14ac:dyDescent="0.2">
      <c r="A655" s="63" t="s">
        <v>1259</v>
      </c>
      <c r="B655" s="64" t="s">
        <v>1260</v>
      </c>
      <c r="C655" s="247" t="s">
        <v>1259</v>
      </c>
      <c r="D655" s="194">
        <v>2527507.56</v>
      </c>
      <c r="E655" s="194">
        <v>2040266.37</v>
      </c>
      <c r="F655" s="45">
        <f t="shared" si="11"/>
        <v>80.722463595717201</v>
      </c>
    </row>
    <row r="656" spans="1:6" ht="24" x14ac:dyDescent="0.2">
      <c r="A656" s="63">
        <v>11</v>
      </c>
      <c r="B656" s="64" t="s">
        <v>1261</v>
      </c>
      <c r="C656" s="247" t="s">
        <v>1262</v>
      </c>
      <c r="D656" s="60">
        <f>+D653+D654-D655</f>
        <v>477165.14000000013</v>
      </c>
      <c r="E656" s="60">
        <f>+E653+E654-E655</f>
        <v>554787.31999999983</v>
      </c>
      <c r="F656" s="45">
        <f t="shared" si="11"/>
        <v>116.2673618613463</v>
      </c>
    </row>
    <row r="657" spans="1:6" ht="24" x14ac:dyDescent="0.2">
      <c r="A657" s="63" t="s">
        <v>582</v>
      </c>
      <c r="B657" s="64" t="s">
        <v>1263</v>
      </c>
      <c r="C657" s="247" t="s">
        <v>1264</v>
      </c>
      <c r="D657" s="253">
        <v>5</v>
      </c>
      <c r="E657" s="253">
        <v>5</v>
      </c>
      <c r="F657" s="45">
        <f t="shared" si="11"/>
        <v>100</v>
      </c>
    </row>
    <row r="658" spans="1:6" ht="24" x14ac:dyDescent="0.2">
      <c r="A658" s="63" t="s">
        <v>582</v>
      </c>
      <c r="B658" s="64" t="s">
        <v>1265</v>
      </c>
      <c r="C658" s="247" t="s">
        <v>1266</v>
      </c>
      <c r="D658" s="253">
        <v>0</v>
      </c>
      <c r="E658" s="253">
        <v>0</v>
      </c>
      <c r="F658" s="45" t="str">
        <f t="shared" si="11"/>
        <v>-</v>
      </c>
    </row>
    <row r="659" spans="1:6" ht="12.75" customHeight="1" x14ac:dyDescent="0.2">
      <c r="A659" s="63" t="s">
        <v>582</v>
      </c>
      <c r="B659" s="64" t="s">
        <v>1267</v>
      </c>
      <c r="C659" s="247" t="s">
        <v>1268</v>
      </c>
      <c r="D659" s="253">
        <v>5</v>
      </c>
      <c r="E659" s="253">
        <v>5</v>
      </c>
      <c r="F659" s="45">
        <f t="shared" si="11"/>
        <v>100</v>
      </c>
    </row>
    <row r="660" spans="1:6" ht="12.75" customHeight="1" x14ac:dyDescent="0.2">
      <c r="A660" s="63" t="s">
        <v>582</v>
      </c>
      <c r="B660" s="64" t="s">
        <v>1269</v>
      </c>
      <c r="C660" s="247" t="s">
        <v>1270</v>
      </c>
      <c r="D660" s="253">
        <v>0</v>
      </c>
      <c r="E660" s="253">
        <v>0</v>
      </c>
      <c r="F660" s="45" t="str">
        <f t="shared" si="11"/>
        <v>-</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c r="E663" s="192">
        <v>0</v>
      </c>
      <c r="F663" s="71" t="str">
        <f t="shared" si="11"/>
        <v>-</v>
      </c>
    </row>
    <row r="664" spans="1:6" ht="12.75" customHeight="1" x14ac:dyDescent="0.2">
      <c r="A664" s="70" t="s">
        <v>1278</v>
      </c>
      <c r="B664" s="65" t="s">
        <v>1279</v>
      </c>
      <c r="C664" s="277" t="s">
        <v>1278</v>
      </c>
      <c r="D664" s="192"/>
      <c r="E664" s="192">
        <v>24675.27</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c r="E668" s="192">
        <v>0</v>
      </c>
      <c r="F668" s="71" t="str">
        <f t="shared" si="11"/>
        <v>-</v>
      </c>
    </row>
    <row r="669" spans="1:6" ht="12.75" customHeight="1" x14ac:dyDescent="0.2">
      <c r="A669" s="63">
        <v>63311</v>
      </c>
      <c r="B669" s="64" t="s">
        <v>1288</v>
      </c>
      <c r="C669" s="247" t="s">
        <v>1289</v>
      </c>
      <c r="D669" s="194">
        <v>759708.73</v>
      </c>
      <c r="E669" s="194">
        <v>0</v>
      </c>
      <c r="F669" s="45">
        <f t="shared" si="11"/>
        <v>0</v>
      </c>
    </row>
    <row r="670" spans="1:6" ht="12.75" customHeight="1" x14ac:dyDescent="0.2">
      <c r="A670" s="63">
        <v>63312</v>
      </c>
      <c r="B670" s="64" t="s">
        <v>1290</v>
      </c>
      <c r="C670" s="247" t="s">
        <v>1291</v>
      </c>
      <c r="D670" s="194">
        <v>0</v>
      </c>
      <c r="E670" s="194">
        <v>0</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161143.04999999999</v>
      </c>
      <c r="E673" s="194">
        <v>137823.85</v>
      </c>
      <c r="F673" s="45">
        <f t="shared" si="11"/>
        <v>85.528882567383462</v>
      </c>
    </row>
    <row r="674" spans="1:6" ht="12.75" customHeight="1" x14ac:dyDescent="0.2">
      <c r="A674" s="63">
        <v>63322</v>
      </c>
      <c r="B674" s="64" t="s">
        <v>1298</v>
      </c>
      <c r="C674" s="247" t="s">
        <v>1299</v>
      </c>
      <c r="D674" s="194">
        <v>30000</v>
      </c>
      <c r="E674" s="194">
        <v>23676.48</v>
      </c>
      <c r="F674" s="45">
        <f t="shared" si="11"/>
        <v>78.921599999999998</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0</v>
      </c>
      <c r="E677" s="192">
        <v>0</v>
      </c>
      <c r="F677" s="71" t="str">
        <f t="shared" si="11"/>
        <v>-</v>
      </c>
    </row>
    <row r="678" spans="1:6" ht="12.75" customHeight="1" x14ac:dyDescent="0.2">
      <c r="A678" s="70">
        <v>63415</v>
      </c>
      <c r="B678" s="65" t="s">
        <v>1306</v>
      </c>
      <c r="C678" s="278" t="s">
        <v>1307</v>
      </c>
      <c r="D678" s="192">
        <v>0</v>
      </c>
      <c r="E678" s="192">
        <v>0</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0</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0</v>
      </c>
      <c r="E683" s="192">
        <v>0</v>
      </c>
      <c r="F683" s="71" t="str">
        <f t="shared" si="11"/>
        <v>-</v>
      </c>
    </row>
    <row r="684" spans="1:6" ht="24" x14ac:dyDescent="0.2">
      <c r="A684" s="70">
        <v>63613</v>
      </c>
      <c r="B684" s="182" t="s">
        <v>1318</v>
      </c>
      <c r="C684" s="278" t="s">
        <v>1319</v>
      </c>
      <c r="D684" s="192">
        <v>0</v>
      </c>
      <c r="E684" s="192">
        <v>0</v>
      </c>
      <c r="F684" s="71" t="str">
        <f t="shared" si="11"/>
        <v>-</v>
      </c>
    </row>
    <row r="685" spans="1:6" ht="24" x14ac:dyDescent="0.2">
      <c r="A685" s="63">
        <v>63622</v>
      </c>
      <c r="B685" s="244" t="s">
        <v>1320</v>
      </c>
      <c r="C685" s="247" t="s">
        <v>1321</v>
      </c>
      <c r="D685" s="194">
        <v>0</v>
      </c>
      <c r="E685" s="194">
        <v>0</v>
      </c>
      <c r="F685" s="45" t="str">
        <f t="shared" si="11"/>
        <v>-</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0</v>
      </c>
      <c r="E702" s="192">
        <v>0</v>
      </c>
      <c r="F702" s="71" t="str">
        <f t="shared" si="11"/>
        <v>-</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0</v>
      </c>
      <c r="E706" s="192">
        <v>0</v>
      </c>
      <c r="F706" s="71" t="str">
        <f t="shared" si="11"/>
        <v>-</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c r="E711" s="192">
        <v>0</v>
      </c>
      <c r="F711" s="71" t="str">
        <f t="shared" si="11"/>
        <v>-</v>
      </c>
    </row>
    <row r="712" spans="1:6" ht="12.75" customHeight="1" x14ac:dyDescent="0.2">
      <c r="A712" s="70" t="s">
        <v>1359</v>
      </c>
      <c r="B712" s="65" t="s">
        <v>1360</v>
      </c>
      <c r="C712" s="277" t="s">
        <v>1359</v>
      </c>
      <c r="D712" s="192"/>
      <c r="E712" s="192">
        <v>0</v>
      </c>
      <c r="F712" s="71" t="str">
        <f t="shared" si="11"/>
        <v>-</v>
      </c>
    </row>
    <row r="713" spans="1:6" ht="24" x14ac:dyDescent="0.2">
      <c r="A713" s="70" t="s">
        <v>1361</v>
      </c>
      <c r="B713" s="65" t="s">
        <v>1362</v>
      </c>
      <c r="C713" s="277" t="s">
        <v>1361</v>
      </c>
      <c r="D713" s="192"/>
      <c r="E713" s="192">
        <v>0</v>
      </c>
      <c r="F713" s="71" t="str">
        <f t="shared" si="11"/>
        <v>-</v>
      </c>
    </row>
    <row r="714" spans="1:6" ht="12" x14ac:dyDescent="0.2">
      <c r="A714" s="70" t="s">
        <v>1363</v>
      </c>
      <c r="B714" s="65" t="s">
        <v>1364</v>
      </c>
      <c r="C714" s="277" t="s">
        <v>1363</v>
      </c>
      <c r="D714" s="192"/>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c r="E722" s="192">
        <v>0</v>
      </c>
      <c r="F722" s="71" t="str">
        <f t="shared" si="11"/>
        <v>-</v>
      </c>
    </row>
    <row r="723" spans="1:6" ht="12" x14ac:dyDescent="0.2">
      <c r="A723" s="70" t="s">
        <v>1381</v>
      </c>
      <c r="B723" s="65" t="s">
        <v>1382</v>
      </c>
      <c r="C723" s="277" t="s">
        <v>1381</v>
      </c>
      <c r="D723" s="192"/>
      <c r="E723" s="192">
        <v>0</v>
      </c>
      <c r="F723" s="71" t="str">
        <f t="shared" si="11"/>
        <v>-</v>
      </c>
    </row>
    <row r="724" spans="1:6" ht="12.75" customHeight="1" x14ac:dyDescent="0.2">
      <c r="A724" s="70">
        <v>65264</v>
      </c>
      <c r="B724" s="65" t="s">
        <v>1383</v>
      </c>
      <c r="C724" s="278" t="s">
        <v>1384</v>
      </c>
      <c r="D724" s="192">
        <v>0</v>
      </c>
      <c r="E724" s="192">
        <v>0</v>
      </c>
      <c r="F724" s="71" t="str">
        <f t="shared" si="11"/>
        <v>-</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c r="E730" s="192">
        <v>0</v>
      </c>
      <c r="F730" s="71" t="str">
        <f t="shared" si="11"/>
        <v>-</v>
      </c>
    </row>
    <row r="731" spans="1:6" ht="24" x14ac:dyDescent="0.2">
      <c r="A731" s="70">
        <v>66345</v>
      </c>
      <c r="B731" s="65" t="s">
        <v>1393</v>
      </c>
      <c r="C731" s="277">
        <v>66345</v>
      </c>
      <c r="D731" s="192"/>
      <c r="E731" s="192">
        <v>0</v>
      </c>
      <c r="F731" s="71" t="str">
        <f t="shared" si="11"/>
        <v>-</v>
      </c>
    </row>
    <row r="732" spans="1:6" ht="12.75" customHeight="1" x14ac:dyDescent="0.2">
      <c r="A732" s="70">
        <v>31214</v>
      </c>
      <c r="B732" s="65" t="s">
        <v>1394</v>
      </c>
      <c r="C732" s="278" t="s">
        <v>1395</v>
      </c>
      <c r="D732" s="192">
        <v>0</v>
      </c>
      <c r="E732" s="192">
        <v>0</v>
      </c>
      <c r="F732" s="71" t="str">
        <f t="shared" si="11"/>
        <v>-</v>
      </c>
    </row>
    <row r="733" spans="1:6" ht="12.75" customHeight="1" x14ac:dyDescent="0.2">
      <c r="A733" s="70">
        <v>31215</v>
      </c>
      <c r="B733" s="65" t="s">
        <v>1396</v>
      </c>
      <c r="C733" s="278" t="s">
        <v>1397</v>
      </c>
      <c r="D733" s="192">
        <v>0</v>
      </c>
      <c r="E733" s="192">
        <v>970.56</v>
      </c>
      <c r="F733" s="71" t="str">
        <f t="shared" si="11"/>
        <v>-</v>
      </c>
    </row>
    <row r="734" spans="1:6" ht="12.75" customHeight="1" x14ac:dyDescent="0.2">
      <c r="A734" s="70">
        <v>32121</v>
      </c>
      <c r="B734" s="65" t="s">
        <v>1398</v>
      </c>
      <c r="C734" s="278" t="s">
        <v>1399</v>
      </c>
      <c r="D734" s="192">
        <v>6855.4</v>
      </c>
      <c r="E734" s="192">
        <v>6045.2</v>
      </c>
      <c r="F734" s="71">
        <f t="shared" si="11"/>
        <v>88.181579484785715</v>
      </c>
    </row>
    <row r="735" spans="1:6" ht="12.75" customHeight="1" x14ac:dyDescent="0.2">
      <c r="A735" s="63" t="s">
        <v>1400</v>
      </c>
      <c r="B735" s="64" t="s">
        <v>1401</v>
      </c>
      <c r="C735" s="247" t="s">
        <v>1400</v>
      </c>
      <c r="D735" s="194">
        <v>0</v>
      </c>
      <c r="E735" s="194">
        <v>0</v>
      </c>
      <c r="F735" s="45" t="str">
        <f t="shared" si="11"/>
        <v>-</v>
      </c>
    </row>
    <row r="736" spans="1:6" ht="12.75" customHeight="1" x14ac:dyDescent="0.2">
      <c r="A736" s="63" t="s">
        <v>1402</v>
      </c>
      <c r="B736" s="64" t="s">
        <v>1403</v>
      </c>
      <c r="C736" s="247" t="s">
        <v>1402</v>
      </c>
      <c r="D736" s="194">
        <v>0</v>
      </c>
      <c r="E736" s="194">
        <v>0</v>
      </c>
      <c r="F736" s="45" t="str">
        <f t="shared" si="11"/>
        <v>-</v>
      </c>
    </row>
    <row r="737" spans="1:6" ht="12.75" customHeight="1" x14ac:dyDescent="0.2">
      <c r="A737" s="63" t="s">
        <v>1404</v>
      </c>
      <c r="B737" s="64" t="s">
        <v>1405</v>
      </c>
      <c r="C737" s="247" t="s">
        <v>1404</v>
      </c>
      <c r="D737" s="194">
        <v>0</v>
      </c>
      <c r="E737" s="194">
        <v>0</v>
      </c>
      <c r="F737" s="45" t="str">
        <f t="shared" si="11"/>
        <v>-</v>
      </c>
    </row>
    <row r="738" spans="1:6" ht="12.75" customHeight="1" x14ac:dyDescent="0.2">
      <c r="A738" s="63" t="s">
        <v>1406</v>
      </c>
      <c r="B738" s="64" t="s">
        <v>1407</v>
      </c>
      <c r="C738" s="247" t="s">
        <v>1406</v>
      </c>
      <c r="D738" s="194">
        <v>0</v>
      </c>
      <c r="E738" s="194">
        <v>2080</v>
      </c>
      <c r="F738" s="45" t="str">
        <f t="shared" si="11"/>
        <v>-</v>
      </c>
    </row>
    <row r="739" spans="1:6" ht="12.75" customHeight="1" x14ac:dyDescent="0.2">
      <c r="A739" s="70" t="s">
        <v>1408</v>
      </c>
      <c r="B739" s="65" t="s">
        <v>1409</v>
      </c>
      <c r="C739" s="278" t="s">
        <v>1408</v>
      </c>
      <c r="D739" s="192">
        <v>0</v>
      </c>
      <c r="E739" s="192">
        <v>0</v>
      </c>
      <c r="F739" s="71" t="str">
        <f t="shared" si="11"/>
        <v>-</v>
      </c>
    </row>
    <row r="740" spans="1:6" ht="12.75" customHeight="1" x14ac:dyDescent="0.2">
      <c r="A740" s="70" t="s">
        <v>1410</v>
      </c>
      <c r="B740" s="65" t="s">
        <v>1411</v>
      </c>
      <c r="C740" s="278" t="s">
        <v>1410</v>
      </c>
      <c r="D740" s="192">
        <v>0</v>
      </c>
      <c r="E740" s="192">
        <v>0</v>
      </c>
      <c r="F740" s="71" t="str">
        <f t="shared" si="11"/>
        <v>-</v>
      </c>
    </row>
    <row r="741" spans="1:6" ht="12.75" customHeight="1" x14ac:dyDescent="0.2">
      <c r="A741" s="70">
        <v>32911</v>
      </c>
      <c r="B741" s="65" t="s">
        <v>1412</v>
      </c>
      <c r="C741" s="278" t="s">
        <v>1413</v>
      </c>
      <c r="D741" s="192">
        <v>43303.24</v>
      </c>
      <c r="E741" s="192">
        <v>89445.19</v>
      </c>
      <c r="F741" s="71">
        <f t="shared" ref="F741:F1006" si="12">IF(D741&lt;&gt;0,IF(E741/D741&gt;=100,"&gt;&gt;100",E741/D741*100),"-")</f>
        <v>206.55542171902147</v>
      </c>
    </row>
    <row r="742" spans="1:6" ht="12.75" customHeight="1" x14ac:dyDescent="0.2">
      <c r="A742" s="70" t="s">
        <v>1414</v>
      </c>
      <c r="B742" s="65" t="s">
        <v>1415</v>
      </c>
      <c r="C742" s="278" t="s">
        <v>1414</v>
      </c>
      <c r="D742" s="192">
        <v>0</v>
      </c>
      <c r="E742" s="192">
        <v>0</v>
      </c>
      <c r="F742" s="71" t="str">
        <f t="shared" si="12"/>
        <v>-</v>
      </c>
    </row>
    <row r="743" spans="1:6" ht="12.75" customHeight="1" x14ac:dyDescent="0.2">
      <c r="A743" s="70" t="s">
        <v>1416</v>
      </c>
      <c r="B743" s="65" t="s">
        <v>1417</v>
      </c>
      <c r="C743" s="277" t="s">
        <v>1416</v>
      </c>
      <c r="D743" s="192"/>
      <c r="E743" s="192">
        <v>0</v>
      </c>
      <c r="F743" s="71" t="str">
        <f>IF(D743&lt;&gt;0,IF(E743/D743&gt;=100,"&gt;&gt;100",E743/D743*100),"-")</f>
        <v>-</v>
      </c>
    </row>
    <row r="744" spans="1:6" ht="12.75" customHeight="1" x14ac:dyDescent="0.2">
      <c r="A744" s="70" t="s">
        <v>1418</v>
      </c>
      <c r="B744" s="65" t="s">
        <v>1419</v>
      </c>
      <c r="C744" s="277" t="s">
        <v>1418</v>
      </c>
      <c r="D744" s="192"/>
      <c r="E744" s="192">
        <v>0</v>
      </c>
      <c r="F744" s="71" t="str">
        <f>IF(D744&lt;&gt;0,IF(E744/D744&gt;=100,"&gt;&gt;100",E744/D744*100),"-")</f>
        <v>-</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0</v>
      </c>
      <c r="E757" s="194">
        <v>0</v>
      </c>
      <c r="F757" s="45" t="str">
        <f t="shared" si="12"/>
        <v>-</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17793.98</v>
      </c>
      <c r="E777" s="192">
        <v>17420.96</v>
      </c>
      <c r="F777" s="71">
        <f t="shared" si="12"/>
        <v>97.90367303998319</v>
      </c>
    </row>
    <row r="778" spans="1:6" ht="12.75" customHeight="1" x14ac:dyDescent="0.2">
      <c r="A778" s="70">
        <v>35232</v>
      </c>
      <c r="B778" s="65" t="s">
        <v>1486</v>
      </c>
      <c r="C778" s="278" t="s">
        <v>1487</v>
      </c>
      <c r="D778" s="192">
        <v>0</v>
      </c>
      <c r="E778" s="192">
        <v>0</v>
      </c>
      <c r="F778" s="71" t="str">
        <f t="shared" si="12"/>
        <v>-</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5484.65</v>
      </c>
      <c r="E780" s="192">
        <v>5746.04</v>
      </c>
      <c r="F780" s="71">
        <f t="shared" si="12"/>
        <v>104.76584649886502</v>
      </c>
    </row>
    <row r="781" spans="1:6" ht="12.75" customHeight="1" x14ac:dyDescent="0.2">
      <c r="A781" s="70">
        <v>36315</v>
      </c>
      <c r="B781" s="65" t="s">
        <v>1492</v>
      </c>
      <c r="C781" s="278" t="s">
        <v>1493</v>
      </c>
      <c r="D781" s="192">
        <v>398.17</v>
      </c>
      <c r="E781" s="192">
        <v>398.17</v>
      </c>
      <c r="F781" s="71">
        <f t="shared" si="12"/>
        <v>100</v>
      </c>
    </row>
    <row r="782" spans="1:6" ht="12.75" customHeight="1" x14ac:dyDescent="0.2">
      <c r="A782" s="70">
        <v>36316</v>
      </c>
      <c r="B782" s="65" t="s">
        <v>1494</v>
      </c>
      <c r="C782" s="278" t="s">
        <v>1495</v>
      </c>
      <c r="D782" s="192">
        <v>0</v>
      </c>
      <c r="E782" s="192">
        <v>0</v>
      </c>
      <c r="F782" s="71" t="str">
        <f t="shared" si="12"/>
        <v>-</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0</v>
      </c>
      <c r="E792" s="192">
        <v>0</v>
      </c>
      <c r="F792" s="71" t="str">
        <f t="shared" si="12"/>
        <v>-</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v>0</v>
      </c>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v>0</v>
      </c>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c r="E806" s="192">
        <v>0</v>
      </c>
      <c r="F806" s="71" t="str">
        <f t="shared" ref="F806:F814" si="13">IF(D806&lt;&gt;0,IF(E806/D806&gt;=100,"&gt;&gt;100",E806/D806*100),"-")</f>
        <v>-</v>
      </c>
    </row>
    <row r="807" spans="1:6" ht="24" x14ac:dyDescent="0.2">
      <c r="A807" s="70" t="s">
        <v>1543</v>
      </c>
      <c r="B807" s="182" t="s">
        <v>1544</v>
      </c>
      <c r="C807" s="277" t="s">
        <v>1543</v>
      </c>
      <c r="D807" s="192"/>
      <c r="E807" s="192">
        <v>0</v>
      </c>
      <c r="F807" s="71" t="str">
        <f t="shared" si="13"/>
        <v>-</v>
      </c>
    </row>
    <row r="808" spans="1:6" ht="24" x14ac:dyDescent="0.2">
      <c r="A808" s="70" t="s">
        <v>1545</v>
      </c>
      <c r="B808" s="182" t="s">
        <v>1546</v>
      </c>
      <c r="C808" s="277" t="s">
        <v>1545</v>
      </c>
      <c r="D808" s="192"/>
      <c r="E808" s="192">
        <v>0</v>
      </c>
      <c r="F808" s="71" t="str">
        <f t="shared" si="13"/>
        <v>-</v>
      </c>
    </row>
    <row r="809" spans="1:6" ht="24" x14ac:dyDescent="0.2">
      <c r="A809" s="70" t="s">
        <v>1547</v>
      </c>
      <c r="B809" s="182" t="s">
        <v>1548</v>
      </c>
      <c r="C809" s="277" t="s">
        <v>1547</v>
      </c>
      <c r="D809" s="192"/>
      <c r="E809" s="192">
        <v>0</v>
      </c>
      <c r="F809" s="71" t="str">
        <f t="shared" si="13"/>
        <v>-</v>
      </c>
    </row>
    <row r="810" spans="1:6" ht="24" x14ac:dyDescent="0.2">
      <c r="A810" s="70" t="s">
        <v>1549</v>
      </c>
      <c r="B810" s="182" t="s">
        <v>1550</v>
      </c>
      <c r="C810" s="277" t="s">
        <v>1549</v>
      </c>
      <c r="D810" s="192"/>
      <c r="E810" s="192">
        <v>0</v>
      </c>
      <c r="F810" s="71" t="str">
        <f t="shared" si="13"/>
        <v>-</v>
      </c>
    </row>
    <row r="811" spans="1:6" ht="24" x14ac:dyDescent="0.2">
      <c r="A811" s="70" t="s">
        <v>1551</v>
      </c>
      <c r="B811" s="182" t="s">
        <v>1552</v>
      </c>
      <c r="C811" s="277" t="s">
        <v>1551</v>
      </c>
      <c r="D811" s="192"/>
      <c r="E811" s="192">
        <v>0</v>
      </c>
      <c r="F811" s="71" t="str">
        <f t="shared" si="13"/>
        <v>-</v>
      </c>
    </row>
    <row r="812" spans="1:6" ht="12" x14ac:dyDescent="0.2">
      <c r="A812" s="70" t="s">
        <v>1553</v>
      </c>
      <c r="B812" s="182" t="s">
        <v>1554</v>
      </c>
      <c r="C812" s="277" t="s">
        <v>1553</v>
      </c>
      <c r="D812" s="192"/>
      <c r="E812" s="192">
        <v>0</v>
      </c>
      <c r="F812" s="71" t="str">
        <f t="shared" si="13"/>
        <v>-</v>
      </c>
    </row>
    <row r="813" spans="1:6" ht="12" x14ac:dyDescent="0.2">
      <c r="A813" s="70" t="s">
        <v>1555</v>
      </c>
      <c r="B813" s="182" t="s">
        <v>1556</v>
      </c>
      <c r="C813" s="277" t="s">
        <v>1555</v>
      </c>
      <c r="D813" s="192"/>
      <c r="E813" s="192">
        <v>0</v>
      </c>
      <c r="F813" s="71" t="str">
        <f t="shared" si="13"/>
        <v>-</v>
      </c>
    </row>
    <row r="814" spans="1:6" ht="12" x14ac:dyDescent="0.2">
      <c r="A814" s="70" t="s">
        <v>1557</v>
      </c>
      <c r="B814" s="182" t="s">
        <v>1558</v>
      </c>
      <c r="C814" s="277" t="s">
        <v>1557</v>
      </c>
      <c r="D814" s="192"/>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v>0</v>
      </c>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v>0</v>
      </c>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36360.230000000003</v>
      </c>
      <c r="E843" s="194">
        <v>44186.41</v>
      </c>
      <c r="F843" s="45">
        <f t="shared" si="12"/>
        <v>121.52401126175494</v>
      </c>
    </row>
    <row r="844" spans="1:6" ht="12.75" customHeight="1" x14ac:dyDescent="0.2">
      <c r="A844" s="63" t="s">
        <v>1617</v>
      </c>
      <c r="B844" s="64" t="s">
        <v>1618</v>
      </c>
      <c r="C844" s="247" t="s">
        <v>1617</v>
      </c>
      <c r="D844" s="194">
        <v>0</v>
      </c>
      <c r="E844" s="194">
        <v>0</v>
      </c>
      <c r="F844" s="45" t="str">
        <f t="shared" si="12"/>
        <v>-</v>
      </c>
    </row>
    <row r="845" spans="1:6" ht="12.75" customHeight="1" x14ac:dyDescent="0.2">
      <c r="A845" s="63" t="s">
        <v>1619</v>
      </c>
      <c r="B845" s="64" t="s">
        <v>1620</v>
      </c>
      <c r="C845" s="247" t="s">
        <v>1619</v>
      </c>
      <c r="D845" s="194">
        <v>0</v>
      </c>
      <c r="E845" s="194">
        <v>0</v>
      </c>
      <c r="F845" s="45" t="str">
        <f t="shared" si="12"/>
        <v>-</v>
      </c>
    </row>
    <row r="846" spans="1:6" ht="12.75" customHeight="1" x14ac:dyDescent="0.2">
      <c r="A846" s="63">
        <v>37215</v>
      </c>
      <c r="B846" s="64" t="s">
        <v>1621</v>
      </c>
      <c r="C846" s="247" t="s">
        <v>1622</v>
      </c>
      <c r="D846" s="194">
        <v>15819.44</v>
      </c>
      <c r="E846" s="194">
        <v>27200</v>
      </c>
      <c r="F846" s="45">
        <f t="shared" si="12"/>
        <v>171.94034681379367</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0</v>
      </c>
      <c r="E848" s="194">
        <v>0</v>
      </c>
      <c r="F848" s="45" t="str">
        <f t="shared" si="12"/>
        <v>-</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0</v>
      </c>
      <c r="E850" s="194">
        <v>2160</v>
      </c>
      <c r="F850" s="45" t="str">
        <f t="shared" si="12"/>
        <v>-</v>
      </c>
    </row>
    <row r="851" spans="1:6" ht="12.75" customHeight="1" x14ac:dyDescent="0.2">
      <c r="A851" s="63">
        <v>37221</v>
      </c>
      <c r="B851" s="64" t="s">
        <v>1631</v>
      </c>
      <c r="C851" s="247" t="s">
        <v>1632</v>
      </c>
      <c r="D851" s="194">
        <v>0</v>
      </c>
      <c r="E851" s="194">
        <v>0</v>
      </c>
      <c r="F851" s="45" t="str">
        <f t="shared" si="12"/>
        <v>-</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289109.48</v>
      </c>
      <c r="E855" s="194">
        <v>346481.29</v>
      </c>
      <c r="F855" s="45">
        <f t="shared" si="12"/>
        <v>119.84431987494841</v>
      </c>
    </row>
    <row r="856" spans="1:6" ht="12.75" customHeight="1" x14ac:dyDescent="0.2">
      <c r="A856" s="63">
        <v>38117</v>
      </c>
      <c r="B856" s="64" t="s">
        <v>1640</v>
      </c>
      <c r="C856" s="247" t="s">
        <v>1641</v>
      </c>
      <c r="D856" s="194">
        <v>31900</v>
      </c>
      <c r="E856" s="194">
        <v>32850</v>
      </c>
      <c r="F856" s="45">
        <f t="shared" si="12"/>
        <v>102.97805642633229</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0</v>
      </c>
      <c r="F905" s="71" t="str">
        <f t="shared" si="12"/>
        <v>-</v>
      </c>
    </row>
    <row r="906" spans="1:6" ht="12.75" customHeight="1" x14ac:dyDescent="0.2">
      <c r="A906" s="70">
        <v>84222</v>
      </c>
      <c r="B906" s="65" t="s">
        <v>1740</v>
      </c>
      <c r="C906" s="278" t="s">
        <v>1741</v>
      </c>
      <c r="D906" s="192">
        <v>0</v>
      </c>
      <c r="E906" s="192"/>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0</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0</v>
      </c>
      <c r="E974" s="192">
        <v>0</v>
      </c>
      <c r="F974" s="71" t="str">
        <f t="shared" si="12"/>
        <v>-</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 t="shared" si="12"/>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 t="shared" si="12"/>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6" sqref="E1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6179362.4000000004</v>
      </c>
      <c r="E6" s="180">
        <f>E7+E69</f>
        <v>6617012.8200000012</v>
      </c>
      <c r="F6" s="181">
        <f t="shared" ref="F6:F298" si="0">IF(D6&gt;0,IF(E6/D6&gt;=100,"&gt;&gt;100",E6/D6*100),"-")</f>
        <v>107.08245271389166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5600609.1000000006</v>
      </c>
      <c r="E7" s="79">
        <f>E8+E12+E51+E52+E56+E63</f>
        <v>5971431.1100000013</v>
      </c>
      <c r="F7" s="71">
        <f t="shared" si="0"/>
        <v>106.62110144412686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388634.05000000005</v>
      </c>
      <c r="E8" s="79">
        <f>E9+E10-E11</f>
        <v>388634.05000000005</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19339.97</v>
      </c>
      <c r="E9" s="192">
        <v>19339.97</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392351.21</v>
      </c>
      <c r="E10" s="192">
        <v>392351.21</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23057.13</v>
      </c>
      <c r="E11" s="192">
        <v>23057.13</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4920303.1500000004</v>
      </c>
      <c r="E12" s="79">
        <f>E13+E19+E29+E35+E41+E45</f>
        <v>5291125.1600000011</v>
      </c>
      <c r="F12" s="71">
        <f t="shared" si="0"/>
        <v>107.53656835148462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4653020.99</v>
      </c>
      <c r="E13" s="79">
        <f>SUM(E14:E17)-E18</f>
        <v>4905879.4200000009</v>
      </c>
      <c r="F13" s="71">
        <f t="shared" si="0"/>
        <v>105.43428517824074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2752844.34</v>
      </c>
      <c r="E15" s="192">
        <v>2854370.81</v>
      </c>
      <c r="F15" s="71">
        <f t="shared" si="0"/>
        <v>103.68805705883102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2263508</v>
      </c>
      <c r="E16" s="192">
        <v>2440529.34</v>
      </c>
      <c r="F16" s="71">
        <f t="shared" si="0"/>
        <v>107.820663324362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701181.08</v>
      </c>
      <c r="E17" s="192">
        <v>818025.9</v>
      </c>
      <c r="F17" s="71">
        <f t="shared" si="0"/>
        <v>116.66400068866662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1064512.43</v>
      </c>
      <c r="E18" s="192">
        <v>1207046.6299999999</v>
      </c>
      <c r="F18" s="71">
        <f t="shared" si="0"/>
        <v>113.38962289054717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251428.87</v>
      </c>
      <c r="E19" s="79">
        <f>SUM(E20:E27)-E28</f>
        <v>369237.79000000004</v>
      </c>
      <c r="F19" s="71">
        <f t="shared" si="0"/>
        <v>146.85576481332475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47244.42</v>
      </c>
      <c r="E20" s="192">
        <v>51582.76</v>
      </c>
      <c r="F20" s="71">
        <f t="shared" si="0"/>
        <v>109.1827563974751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46549.51</v>
      </c>
      <c r="E22" s="192">
        <v>46549.51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374.18</v>
      </c>
      <c r="E24" s="192">
        <v>374.18</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990.51</v>
      </c>
      <c r="E25" s="192">
        <v>990.51</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289646.64</v>
      </c>
      <c r="E26" s="192">
        <v>441745.31</v>
      </c>
      <c r="F26" s="71">
        <f t="shared" si="0"/>
        <v>152.51180196669984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133376.39000000001</v>
      </c>
      <c r="E28" s="192">
        <v>172004.48000000001</v>
      </c>
      <c r="F28" s="71">
        <f t="shared" si="0"/>
        <v>128.96171503817129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2357.4899999999998</v>
      </c>
      <c r="E35" s="79">
        <f>SUM(E36:E39)-E40</f>
        <v>2357.4899999999998</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2357.4899999999998</v>
      </c>
      <c r="E37" s="192">
        <v>2357.4899999999998</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13495.8</v>
      </c>
      <c r="E45" s="79">
        <f>SUM(E46:E49)-E50</f>
        <v>13650.460000000001</v>
      </c>
      <c r="F45" s="71">
        <f t="shared" si="0"/>
        <v>101.14598615865677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5125</v>
      </c>
      <c r="E47" s="192">
        <v>5125</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16297.46</v>
      </c>
      <c r="E49" s="192">
        <v>18210.34</v>
      </c>
      <c r="F49" s="71">
        <f t="shared" si="0"/>
        <v>111.73728912358123</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7926.66</v>
      </c>
      <c r="E50" s="192">
        <v>9684.8799999999992</v>
      </c>
      <c r="F50" s="71">
        <f t="shared" si="0"/>
        <v>122.18109519015574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70148.509999999995</v>
      </c>
      <c r="E54" s="192">
        <v>70148.509999999995</v>
      </c>
      <c r="F54" s="71">
        <f t="shared" si="0"/>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70148.509999999995</v>
      </c>
      <c r="E55" s="192">
        <v>70148.509999999995</v>
      </c>
      <c r="F55" s="71">
        <f t="shared" si="0"/>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291671.90000000002</v>
      </c>
      <c r="E56" s="79">
        <f>SUM(E57:E62)</f>
        <v>291671.90000000002</v>
      </c>
      <c r="F56" s="71">
        <f t="shared" si="0"/>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274842</v>
      </c>
      <c r="E57" s="192">
        <v>274842</v>
      </c>
      <c r="F57" s="71">
        <f t="shared" si="0"/>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16829.900000000001</v>
      </c>
      <c r="E62" s="192">
        <v>16829.900000000001</v>
      </c>
      <c r="F62" s="71">
        <f t="shared" si="0"/>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578753.30000000005</v>
      </c>
      <c r="E69" s="79">
        <f>E70+E82+E88+E119+E135+E147+E165+E171</f>
        <v>645581.71</v>
      </c>
      <c r="F69" s="71">
        <f t="shared" si="0"/>
        <v>111.54695964584562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477165.14</v>
      </c>
      <c r="E70" s="79">
        <f>+E71+E76+E80+E81</f>
        <v>554787.31999999995</v>
      </c>
      <c r="F70" s="71">
        <f t="shared" si="0"/>
        <v>116.26736186134636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477165.14</v>
      </c>
      <c r="E71" s="79">
        <f>SUM(E72:E75)</f>
        <v>554787.31999999995</v>
      </c>
      <c r="F71" s="71">
        <f t="shared" si="0"/>
        <v>116.26736186134636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477165.14</v>
      </c>
      <c r="E73" s="192">
        <v>554787.31999999995</v>
      </c>
      <c r="F73" s="71">
        <f t="shared" si="0"/>
        <v>116.26736186134636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306.61</v>
      </c>
      <c r="E82" s="79">
        <f>SUM(E83:E85)-E86+E87</f>
        <v>306.61</v>
      </c>
      <c r="F82" s="71">
        <f t="shared" si="0"/>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306.61</v>
      </c>
      <c r="E87" s="192">
        <v>306.61</v>
      </c>
      <c r="F87" s="71">
        <f t="shared" si="0"/>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75160.92</v>
      </c>
      <c r="E135" s="79">
        <f>E136+E143-E146</f>
        <v>75160.92</v>
      </c>
      <c r="F135" s="71">
        <f t="shared" si="0"/>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75160.92</v>
      </c>
      <c r="E136" s="79">
        <f>SUM(E137:E142)</f>
        <v>75160.92</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10617.82</v>
      </c>
      <c r="E139" s="192">
        <v>10617.82</v>
      </c>
      <c r="F139" s="71">
        <f t="shared" si="0"/>
        <v>100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64543.1</v>
      </c>
      <c r="E140" s="192">
        <v>64543.1</v>
      </c>
      <c r="F140" s="71">
        <f t="shared" si="0"/>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26120.63</v>
      </c>
      <c r="E147" s="79">
        <f>SUM(E148:E150)+SUM(E159:E163)-E164</f>
        <v>15326.859999999999</v>
      </c>
      <c r="F147" s="71">
        <f t="shared" si="0"/>
        <v>58.677221797483433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17976.41</v>
      </c>
      <c r="E148" s="192">
        <v>12542.1</v>
      </c>
      <c r="F148" s="71">
        <f t="shared" si="0"/>
        <v>69.769770493663643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3434.69</v>
      </c>
      <c r="E159" s="192">
        <v>3606.56</v>
      </c>
      <c r="F159" s="71">
        <f t="shared" si="0"/>
        <v>105.00394504307522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3110.74</v>
      </c>
      <c r="E160" s="192">
        <v>6712.26</v>
      </c>
      <c r="F160" s="71">
        <f t="shared" si="0"/>
        <v>215.7769533937263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1598.79</v>
      </c>
      <c r="E163" s="192">
        <v>1598.79</v>
      </c>
      <c r="F163" s="71">
        <f t="shared" si="0"/>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9132.85</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6179362.4000000004</v>
      </c>
      <c r="E176" s="79">
        <f>E177+E251</f>
        <v>6617012.8199999994</v>
      </c>
      <c r="F176" s="71">
        <f t="shared" si="0"/>
        <v>107.08245271389163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259541.21</v>
      </c>
      <c r="E177" s="79">
        <f>E178+E197+E203+E219+E247+E248</f>
        <v>206031.59</v>
      </c>
      <c r="F177" s="71">
        <f t="shared" si="0"/>
        <v>79.382996634715539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136935.93</v>
      </c>
      <c r="E178" s="79">
        <f>SUM(E179:E181)+E185+E186+SUM(E194:E196)</f>
        <v>138326.46</v>
      </c>
      <c r="F178" s="71">
        <f t="shared" si="0"/>
        <v>101.01546029592087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15815.86</v>
      </c>
      <c r="E179" s="192">
        <v>18401.45</v>
      </c>
      <c r="F179" s="71">
        <f t="shared" si="0"/>
        <v>116.34808350605026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60864.01</v>
      </c>
      <c r="E180" s="192">
        <v>58003.519999999997</v>
      </c>
      <c r="F180" s="71">
        <f t="shared" si="0"/>
        <v>95.300194647050034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7139.59</v>
      </c>
      <c r="E181" s="79">
        <f>SUM(E182:E184)</f>
        <v>6507.18</v>
      </c>
      <c r="F181" s="71">
        <f t="shared" si="0"/>
        <v>91.142208446143272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7139.59</v>
      </c>
      <c r="E184" s="192">
        <v>6507.18</v>
      </c>
      <c r="F184" s="71">
        <f t="shared" si="0"/>
        <v>91.142208446143272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1946.66</v>
      </c>
      <c r="E186" s="79">
        <f>SUM(E187:E193)</f>
        <v>1946.6599999999999</v>
      </c>
      <c r="F186" s="71">
        <f>IF(D186&gt;0,IF(E186/D186&gt;=100,"&gt;&gt;100",E186/D186*100),"-")</f>
        <v>99.999999999999986</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1946.66</v>
      </c>
      <c r="E189" s="192">
        <v>1300.3</v>
      </c>
      <c r="F189" s="71">
        <f t="shared" si="1"/>
        <v>66.796461631717904</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646.36</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32734.09</v>
      </c>
      <c r="E194" s="192">
        <v>35031.93</v>
      </c>
      <c r="F194" s="71">
        <f t="shared" si="0"/>
        <v>107.01971553203404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18435.72</v>
      </c>
      <c r="E196" s="192">
        <v>18435.72</v>
      </c>
      <c r="F196" s="71">
        <f t="shared" si="0"/>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122605.28</v>
      </c>
      <c r="E197" s="79">
        <f>SUM(E198:E202)</f>
        <v>67705.13</v>
      </c>
      <c r="F197" s="71">
        <f t="shared" si="0"/>
        <v>55.222034483343627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122605.28</v>
      </c>
      <c r="E198" s="192">
        <v>27959.8</v>
      </c>
      <c r="F198" s="71">
        <f t="shared" si="0"/>
        <v>22.804727496238332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39745.33</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5919821.1900000004</v>
      </c>
      <c r="E251" s="79">
        <f>+E252+E255-E264+E274+E291</f>
        <v>6410981.2299999995</v>
      </c>
      <c r="F251" s="71">
        <f t="shared" si="0"/>
        <v>108.29687289929781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5675770.0300000003</v>
      </c>
      <c r="E252" s="79">
        <f>E253-E254</f>
        <v>6028326.3399999999</v>
      </c>
      <c r="F252" s="71">
        <f t="shared" si="0"/>
        <v>106.2116031505244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5675770.0300000003</v>
      </c>
      <c r="E253" s="192">
        <v>6028326.3399999999</v>
      </c>
      <c r="F253" s="71">
        <f t="shared" si="0"/>
        <v>106.2116031505244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181235.4700000002</v>
      </c>
      <c r="E255" s="79">
        <f>E256-E260</f>
        <v>312367.27</v>
      </c>
      <c r="F255" s="71">
        <f t="shared" si="0"/>
        <v>172.35437963661289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2958589.98</v>
      </c>
      <c r="E256" s="79">
        <f>SUM(E257:E259)</f>
        <v>2958589.98</v>
      </c>
      <c r="F256" s="71">
        <f t="shared" si="0"/>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2958589.98</v>
      </c>
      <c r="E257" s="192">
        <v>2958589.98</v>
      </c>
      <c r="F257" s="71">
        <f t="shared" si="0"/>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2777354.51</v>
      </c>
      <c r="E260" s="79">
        <f>SUM(E261:E263)</f>
        <v>2646222.71</v>
      </c>
      <c r="F260" s="71">
        <f t="shared" si="0"/>
        <v>95.278535760276426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2743510.19</v>
      </c>
      <c r="E262" s="192">
        <v>2612378.39</v>
      </c>
      <c r="F262" s="71">
        <f t="shared" si="0"/>
        <v>95.220291126383614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33844.32</v>
      </c>
      <c r="E263" s="192">
        <v>33844.32</v>
      </c>
      <c r="F263" s="71">
        <f t="shared" si="0"/>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62815.69</v>
      </c>
      <c r="E274" s="79">
        <f>SUM(E275:E277)+SUM(E286:E290)</f>
        <v>70287.62</v>
      </c>
      <c r="F274" s="71">
        <f t="shared" si="0"/>
        <v>111.89500584965315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62815.69</v>
      </c>
      <c r="E275" s="192">
        <v>30930.33</v>
      </c>
      <c r="F275" s="71">
        <f t="shared" ref="F275:F290" si="3">IF(D275&gt;0,IF(E275/D275&gt;=100,"&gt;&gt;100",E275/D275*100),"-")</f>
        <v>49.239815721199591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15281.06</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22375.69</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1700.54</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16752.64</v>
      </c>
      <c r="E297" s="79">
        <f>E298</f>
        <v>27007.41</v>
      </c>
      <c r="F297" s="71">
        <f t="shared" si="0"/>
        <v>161.21285958511612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16752.64</v>
      </c>
      <c r="E298" s="193">
        <v>27007.41</v>
      </c>
      <c r="F298" s="75">
        <f t="shared" si="0"/>
        <v>161.21285958511612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26120.63</v>
      </c>
      <c r="E302" s="192">
        <v>24459.71</v>
      </c>
      <c r="F302" s="71">
        <f t="shared" si="4"/>
        <v>93.641347854167364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103.69</v>
      </c>
      <c r="E308" s="192">
        <v>103.69</v>
      </c>
      <c r="F308" s="71">
        <f t="shared" si="4"/>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202.92</v>
      </c>
      <c r="E309" s="192">
        <v>202.92</v>
      </c>
      <c r="F309" s="71">
        <f t="shared" si="4"/>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121120.07</v>
      </c>
      <c r="E336" s="192">
        <v>119925.01</v>
      </c>
      <c r="F336" s="71">
        <f t="shared" si="4"/>
        <v>99.013326197714363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15815.86</v>
      </c>
      <c r="E337" s="192">
        <v>18401.45</v>
      </c>
      <c r="F337" s="71">
        <f t="shared" si="4"/>
        <v>116.34808350605026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122605.28</v>
      </c>
      <c r="E338" s="192">
        <v>67705.13</v>
      </c>
      <c r="F338" s="71">
        <f t="shared" si="4"/>
        <v>55.222034483343627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16752.64</v>
      </c>
      <c r="E397" s="284">
        <v>27007.41</v>
      </c>
      <c r="F397" s="289">
        <f t="shared" si="5"/>
        <v>161.21285958511612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352955.12</v>
      </c>
      <c r="E5" s="58">
        <f>E6+E10+E13+SUM(E17:E21)</f>
        <v>510029.72000000003</v>
      </c>
      <c r="F5" s="59">
        <f t="shared" ref="F5:F141" si="0">IF(D5&gt;0,IF(E5/D5&gt;=100,"&gt;&gt;100",E5/D5*100),"-")</f>
        <v>144.50271184619734</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56192.87</v>
      </c>
      <c r="E6" s="60">
        <f>SUM(E7:E9)</f>
        <v>76483.02</v>
      </c>
      <c r="F6" s="45">
        <f t="shared" si="0"/>
        <v>136.10805071889013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56192.87</v>
      </c>
      <c r="E7" s="194">
        <v>76483.02</v>
      </c>
      <c r="F7" s="45">
        <f t="shared" si="0"/>
        <v>136.10805071889013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296762.25</v>
      </c>
      <c r="E13" s="60">
        <f>SUM(E14:E16)</f>
        <v>433546.7</v>
      </c>
      <c r="F13" s="45">
        <f t="shared" si="0"/>
        <v>146.09226746326394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270966.95</v>
      </c>
      <c r="E14" s="194">
        <v>399233.32</v>
      </c>
      <c r="F14" s="45">
        <f t="shared" si="0"/>
        <v>147.33653679904504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25795.3</v>
      </c>
      <c r="E16" s="194">
        <v>34313.379999999997</v>
      </c>
      <c r="F16" s="45">
        <f t="shared" si="0"/>
        <v>133.02182955809778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10000</v>
      </c>
      <c r="E22" s="60">
        <f>SUM(E23:E27)</f>
        <v>6659.48</v>
      </c>
      <c r="F22" s="45">
        <f t="shared" si="0"/>
        <v>66.594799999999992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10000</v>
      </c>
      <c r="E24" s="194">
        <v>6659.48</v>
      </c>
      <c r="F24" s="45">
        <f t="shared" si="0"/>
        <v>66.594799999999992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59000</v>
      </c>
      <c r="E28" s="60">
        <f>SUM(E29:E34)</f>
        <v>57000</v>
      </c>
      <c r="F28" s="45">
        <f t="shared" si="0"/>
        <v>96.610169491525426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59000</v>
      </c>
      <c r="E30" s="194">
        <v>57000</v>
      </c>
      <c r="F30" s="45">
        <f t="shared" si="0"/>
        <v>96.610169491525426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461519.19</v>
      </c>
      <c r="E35" s="60">
        <f>E36+E39+E43+E50+E54+E60+E61+E66+E74</f>
        <v>314071.24000000005</v>
      </c>
      <c r="F35" s="45">
        <f t="shared" si="0"/>
        <v>68.051610161648981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17793.98</v>
      </c>
      <c r="E39" s="60">
        <f>SUM(E40:E42)</f>
        <v>17420.96</v>
      </c>
      <c r="F39" s="45">
        <f t="shared" si="0"/>
        <v>97.90367303998319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17793.98</v>
      </c>
      <c r="E40" s="194">
        <v>17420.96</v>
      </c>
      <c r="F40" s="45">
        <f t="shared" si="0"/>
        <v>97.90367303998319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443725.21</v>
      </c>
      <c r="E54" s="60">
        <f>SUM(E55:E59)</f>
        <v>296650.28000000003</v>
      </c>
      <c r="F54" s="45">
        <f t="shared" si="0"/>
        <v>66.854502136581345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443725.21</v>
      </c>
      <c r="E55" s="194">
        <v>296650.28000000003</v>
      </c>
      <c r="F55" s="45">
        <f t="shared" si="0"/>
        <v>66.854502136581345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1055623.8899999999</v>
      </c>
      <c r="E82" s="60">
        <f>SUM(E83:E88)</f>
        <v>462801.36</v>
      </c>
      <c r="F82" s="45">
        <f t="shared" si="0"/>
        <v>43.841501161933728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11372.23</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38183.910000000003</v>
      </c>
      <c r="E85" s="194">
        <v>16180.56</v>
      </c>
      <c r="F85" s="45">
        <f t="shared" si="0"/>
        <v>42.375335579829297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34143.99</v>
      </c>
      <c r="E86" s="194">
        <v>37814.949999999997</v>
      </c>
      <c r="F86" s="45">
        <f t="shared" si="0"/>
        <v>110.751408959527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983295.99</v>
      </c>
      <c r="E88" s="194">
        <v>397433.62</v>
      </c>
      <c r="F88" s="45">
        <f t="shared" si="0"/>
        <v>40.418513249504862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9426.49</v>
      </c>
      <c r="E89" s="60">
        <f>E90+E94+E99+E104+E105+E106</f>
        <v>9785.94</v>
      </c>
      <c r="F89" s="45">
        <f t="shared" si="0"/>
        <v>103.8131902754896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9426.49</v>
      </c>
      <c r="E106" s="194">
        <v>9785.94</v>
      </c>
      <c r="F106" s="45">
        <f t="shared" si="0"/>
        <v>103.8131902754896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112063.44</v>
      </c>
      <c r="E107" s="60">
        <f>SUM(E108:E113)</f>
        <v>124686.29999999999</v>
      </c>
      <c r="F107" s="45">
        <f t="shared" si="0"/>
        <v>111.26403044561187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44539.38</v>
      </c>
      <c r="E108" s="194">
        <v>48725.5</v>
      </c>
      <c r="F108" s="45">
        <f t="shared" si="0"/>
        <v>109.39869391985251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16779.240000000002</v>
      </c>
      <c r="E109" s="194">
        <v>40466.199999999997</v>
      </c>
      <c r="F109" s="45">
        <f t="shared" si="0"/>
        <v>241.16825315091739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37682.32</v>
      </c>
      <c r="E111" s="194">
        <v>23194.6</v>
      </c>
      <c r="F111" s="45">
        <f t="shared" si="0"/>
        <v>61.553004167471634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13062.5</v>
      </c>
      <c r="E113" s="194">
        <v>12300</v>
      </c>
      <c r="F113" s="45">
        <f t="shared" si="0"/>
        <v>94.162679425837325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280412.67</v>
      </c>
      <c r="E114" s="60">
        <f>E115+E118+E121+E122+SUM(E125:E128)</f>
        <v>316676.73</v>
      </c>
      <c r="F114" s="45">
        <f t="shared" si="0"/>
        <v>112.93238996654466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264593.23</v>
      </c>
      <c r="E115" s="60">
        <f>SUM(E116:E117)</f>
        <v>316676.73</v>
      </c>
      <c r="F115" s="45">
        <f t="shared" si="0"/>
        <v>119.68436607391655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243535.54</v>
      </c>
      <c r="E116" s="194">
        <v>293371.46999999997</v>
      </c>
      <c r="F116" s="45">
        <f t="shared" si="0"/>
        <v>120.46351427803923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21057.69</v>
      </c>
      <c r="E117" s="194">
        <v>23305.26</v>
      </c>
      <c r="F117" s="45">
        <f t="shared" si="0"/>
        <v>110.67339295050883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15819.44</v>
      </c>
      <c r="E125" s="194">
        <v>0</v>
      </c>
      <c r="F125" s="45">
        <f t="shared" si="0"/>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102322.91</v>
      </c>
      <c r="E129" s="60">
        <f>E130+E133+SUM(E134:E140)</f>
        <v>149120.15</v>
      </c>
      <c r="F129" s="45">
        <f t="shared" si="0"/>
        <v>145.73486035532022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52868.480000000003</v>
      </c>
      <c r="E135" s="194">
        <v>91219.839999999997</v>
      </c>
      <c r="F135" s="45">
        <f t="shared" si="0"/>
        <v>172.54106794823682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49454.43</v>
      </c>
      <c r="E138" s="194">
        <v>57900.31</v>
      </c>
      <c r="F138" s="45">
        <f t="shared" si="0"/>
        <v>117.07810604631375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2443323.71</v>
      </c>
      <c r="E141" s="81">
        <f>E5+E22+E28+E35+E75+E82+E89+E107+E114+E129</f>
        <v>1950830.9199999997</v>
      </c>
      <c r="F141" s="61">
        <f t="shared" si="0"/>
        <v>79.843326204205653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259541.21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1347042.0499999998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975171.73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166376.74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468055.86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8391.01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3185.36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321452.81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7709.95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249806.91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122063.41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1400551.67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973781.2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163791.15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470916.35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9023.42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3185.36</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319154.96999999997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7709.95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304707.06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122063.41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206031.58999999985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187630.13999999998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187630.13999999998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5817.91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5817.91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6507.18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6507.18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1946.66</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1946.66</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35031.93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35031.93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138326.46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138326.46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18401.45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18401.45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28186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4"/>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3549</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4"/>
        <v>Provjera</v>
      </c>
      <c r="C238" s="91" t="s">
        <v>3551</v>
      </c>
      <c r="D238" s="95"/>
      <c r="E238" s="51">
        <f t="shared" si="15"/>
        <v>0</v>
      </c>
      <c r="F238" s="51">
        <f t="shared" si="16"/>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4"/>
        <v>Provjera</v>
      </c>
      <c r="C239" s="91" t="s">
        <v>3552</v>
      </c>
      <c r="D239" s="95"/>
      <c r="E239" s="51">
        <f t="shared" si="15"/>
        <v>0</v>
      </c>
      <c r="F239" s="51">
        <f t="shared" si="16"/>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Provjera</v>
      </c>
      <c r="C246" s="91" t="s">
        <v>3559</v>
      </c>
      <c r="D246" s="95"/>
      <c r="E246" s="51">
        <f t="shared" si="15"/>
        <v>0</v>
      </c>
      <c r="F246" s="51">
        <f t="shared" si="16"/>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4"/>
        <v>O.K.</v>
      </c>
      <c r="C247" s="91" t="s">
        <v>3560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2025-11-26T12:43:51Z</cp:lastPrinted>
  <dcterms:created xsi:type="dcterms:W3CDTF">2022-04-01T05:14:30Z</dcterms:created>
  <dcterms:modified xsi:type="dcterms:W3CDTF">2026-02-12T11:00:05Z</dcterms:modified>
</cp:coreProperties>
</file>